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76" windowWidth="12180" windowHeight="4545" tabRatio="943" firstSheet="2" activeTab="21"/>
  </bookViews>
  <sheets>
    <sheet name="年表" sheetId="1" r:id="rId1"/>
    <sheet name="H15" sheetId="2" r:id="rId2"/>
    <sheet name="H16" sheetId="3" r:id="rId3"/>
    <sheet name="H17" sheetId="4" r:id="rId4"/>
    <sheet name="H18" sheetId="5" r:id="rId5"/>
    <sheet name="H19" sheetId="6" r:id="rId6"/>
    <sheet name="H20" sheetId="7" r:id="rId7"/>
    <sheet name="H21" sheetId="8" r:id="rId8"/>
    <sheet name="H22" sheetId="9" r:id="rId9"/>
    <sheet name="H23" sheetId="10" r:id="rId10"/>
    <sheet name="H24" sheetId="11" r:id="rId11"/>
    <sheet name="H25" sheetId="12" r:id="rId12"/>
    <sheet name="H26" sheetId="13" r:id="rId13"/>
    <sheet name="H27" sheetId="14" r:id="rId14"/>
    <sheet name="H28" sheetId="15" r:id="rId15"/>
    <sheet name="H29" sheetId="16" r:id="rId16"/>
    <sheet name="H30" sheetId="17" r:id="rId17"/>
    <sheet name="R01(H31)" sheetId="18" r:id="rId18"/>
    <sheet name="R02" sheetId="19" r:id="rId19"/>
    <sheet name="R03" sheetId="20" r:id="rId20"/>
    <sheet name="R04" sheetId="21" r:id="rId21"/>
    <sheet name="R05" sheetId="22" r:id="rId22"/>
    <sheet name="R06" sheetId="23" r:id="rId23"/>
  </sheets>
  <definedNames>
    <definedName name="_xlnm.Print_Area" localSheetId="1">'H15'!$A$1:$P$23</definedName>
    <definedName name="_xlnm.Print_Area" localSheetId="2">'H16'!$A$1:$P$23</definedName>
    <definedName name="_xlnm.Print_Area" localSheetId="3">'H17'!$A$1:$P$23</definedName>
    <definedName name="_xlnm.Print_Area" localSheetId="4">'H18'!$A$1:$P$23</definedName>
    <definedName name="_xlnm.Print_Area" localSheetId="5">'H19'!$A$1:$P$23</definedName>
    <definedName name="_xlnm.Print_Area" localSheetId="6">'H20'!$A$1:$P$23</definedName>
    <definedName name="_xlnm.Print_Area" localSheetId="7">'H21'!$A$1:$P$23</definedName>
    <definedName name="_xlnm.Print_Area" localSheetId="8">'H22'!$A$1:$P$23</definedName>
    <definedName name="_xlnm.Print_Area" localSheetId="9">'H23'!$A$1:$P$23</definedName>
    <definedName name="_xlnm.Print_Area" localSheetId="10">'H24'!$A$1:$P$23</definedName>
    <definedName name="_xlnm.Print_Area" localSheetId="11">'H25'!$A$1:$P$23</definedName>
    <definedName name="_xlnm.Print_Area" localSheetId="12">'H26'!$A$1:$P$23</definedName>
    <definedName name="_xlnm.Print_Area" localSheetId="13">'H27'!$A$1:$P$23</definedName>
    <definedName name="_xlnm.Print_Area" localSheetId="14">'H28'!$A$1:$P$23</definedName>
    <definedName name="_xlnm.Print_Area" localSheetId="15">'H29'!$A$1:$P$23</definedName>
    <definedName name="_xlnm.Print_Area" localSheetId="16">'H30'!$A$1:$P$23</definedName>
    <definedName name="_xlnm.Print_Area" localSheetId="17">'R01(H31)'!$A$1:$P$23</definedName>
    <definedName name="_xlnm.Print_Area" localSheetId="18">'R02'!$A$1:$P$24</definedName>
    <definedName name="_xlnm.Print_Area" localSheetId="19">'R03'!$A$1:$P$24</definedName>
    <definedName name="_xlnm.Print_Area" localSheetId="20">'R04'!$A$1:$P$24</definedName>
    <definedName name="_xlnm.Print_Area" localSheetId="21">'R05'!$A$1:$P$24</definedName>
    <definedName name="_xlnm.Print_Area" localSheetId="22">'R06'!$A$1:$P$24</definedName>
    <definedName name="_xlnm.Print_Area" localSheetId="0">'年表'!$A$1:$P$44</definedName>
    <definedName name="_xlnm.Print_Titles" localSheetId="1">'H15'!$1:$4</definedName>
    <definedName name="_xlnm.Print_Titles" localSheetId="2">'H16'!$1:$7</definedName>
    <definedName name="_xlnm.Print_Titles" localSheetId="3">'H17'!$1:$7</definedName>
    <definedName name="_xlnm.Print_Titles" localSheetId="4">'H18'!$1:$7</definedName>
    <definedName name="_xlnm.Print_Titles" localSheetId="5">'H19'!$1:$7</definedName>
    <definedName name="_xlnm.Print_Titles" localSheetId="6">'H20'!$1:$7</definedName>
    <definedName name="_xlnm.Print_Titles" localSheetId="7">'H21'!$1:$7</definedName>
    <definedName name="_xlnm.Print_Titles" localSheetId="8">'H22'!$1:$7</definedName>
    <definedName name="_xlnm.Print_Titles" localSheetId="9">'H23'!$1:$7</definedName>
    <definedName name="_xlnm.Print_Titles" localSheetId="10">'H24'!$1:$7</definedName>
    <definedName name="_xlnm.Print_Titles" localSheetId="11">'H25'!$1:$7</definedName>
    <definedName name="_xlnm.Print_Titles" localSheetId="12">'H26'!$1:$7</definedName>
    <definedName name="_xlnm.Print_Titles" localSheetId="13">'H27'!$1:$7</definedName>
    <definedName name="_xlnm.Print_Titles" localSheetId="14">'H28'!$1:$7</definedName>
    <definedName name="_xlnm.Print_Titles" localSheetId="15">'H29'!$1:$7</definedName>
    <definedName name="_xlnm.Print_Titles" localSheetId="16">'H30'!$1:$7</definedName>
    <definedName name="_xlnm.Print_Titles" localSheetId="17">'R01(H31)'!$1:$7</definedName>
    <definedName name="_xlnm.Print_Titles" localSheetId="18">'R02'!$1:$7</definedName>
    <definedName name="_xlnm.Print_Titles" localSheetId="19">'R03'!$1:$7</definedName>
    <definedName name="_xlnm.Print_Titles" localSheetId="20">'R04'!$1:$7</definedName>
    <definedName name="_xlnm.Print_Titles" localSheetId="21">'R05'!$1:$7</definedName>
    <definedName name="_xlnm.Print_Titles" localSheetId="22">'R06'!$1:$7</definedName>
    <definedName name="_xlnm.Print_Titles" localSheetId="0">'年表'!$1:$7</definedName>
  </definedNames>
  <calcPr fullCalcOnLoad="1"/>
</workbook>
</file>

<file path=xl/sharedStrings.xml><?xml version="1.0" encoding="utf-8"?>
<sst xmlns="http://schemas.openxmlformats.org/spreadsheetml/2006/main" count="972" uniqueCount="61">
  <si>
    <t>昭和</t>
  </si>
  <si>
    <t>平成</t>
  </si>
  <si>
    <t>年</t>
  </si>
  <si>
    <t>（ 単 位 ：人 ）</t>
  </si>
  <si>
    <t>　　 自　  然 　 動  　態</t>
  </si>
  <si>
    <t>　　　 　　　　社　　　　　　　　会　　　　　　　　動　　　　　　　　態</t>
  </si>
  <si>
    <t>増　減</t>
  </si>
  <si>
    <t>　 年　　月</t>
  </si>
  <si>
    <t>自　然</t>
  </si>
  <si>
    <t>出　生</t>
  </si>
  <si>
    <t>死　亡</t>
  </si>
  <si>
    <t>社　会</t>
  </si>
  <si>
    <t xml:space="preserve">      　  転                    入</t>
  </si>
  <si>
    <t xml:space="preserve">　　   　 転　　                出      </t>
  </si>
  <si>
    <t xml:space="preserve">総　数 </t>
  </si>
  <si>
    <t>県　内</t>
  </si>
  <si>
    <t>県　外</t>
  </si>
  <si>
    <t>その他</t>
  </si>
  <si>
    <t>人　口</t>
  </si>
  <si>
    <t>　 ・・・・</t>
  </si>
  <si>
    <t>月</t>
  </si>
  <si>
    <t xml:space="preserve">  一日平均</t>
  </si>
  <si>
    <t>元</t>
  </si>
  <si>
    <t>年</t>
  </si>
  <si>
    <t>15年</t>
  </si>
  <si>
    <t>16年</t>
  </si>
  <si>
    <t>１7年</t>
  </si>
  <si>
    <t>１8年</t>
  </si>
  <si>
    <t>１9年</t>
  </si>
  <si>
    <t>20年</t>
  </si>
  <si>
    <t>21年</t>
  </si>
  <si>
    <t>22年</t>
  </si>
  <si>
    <t>23年</t>
  </si>
  <si>
    <t>24年</t>
  </si>
  <si>
    <t xml:space="preserve"> この表は、住民異動届によって調べた人口動態を掲げたものです。</t>
  </si>
  <si>
    <t>徳島市人口動態の推移</t>
  </si>
  <si>
    <t>　※注　その他とは、職権記載・消除等です。（外国人住民も含みます。）</t>
  </si>
  <si>
    <t>　※注　なお、速報値のため、後日の正式数値とは異なることがあります。</t>
  </si>
  <si>
    <t xml:space="preserve">  この表は、住民異動届によって調べた人口動態を掲げたものです。</t>
  </si>
  <si>
    <t xml:space="preserve">  この表は、住民異動届によって調べた人口動態を掲げたものです。</t>
  </si>
  <si>
    <t>25年</t>
  </si>
  <si>
    <t>26年</t>
  </si>
  <si>
    <t>27年</t>
  </si>
  <si>
    <t>28年</t>
  </si>
  <si>
    <t>年</t>
  </si>
  <si>
    <t>　※注　その他とは、職権記載・消除等です。（外国人住民も含みます。）</t>
  </si>
  <si>
    <t>29年</t>
  </si>
  <si>
    <t>30年</t>
  </si>
  <si>
    <t>31年</t>
  </si>
  <si>
    <t>元年</t>
  </si>
  <si>
    <t>R2年</t>
  </si>
  <si>
    <t>R3年</t>
  </si>
  <si>
    <t>合計</t>
  </si>
  <si>
    <t>年月</t>
  </si>
  <si>
    <t>令和</t>
  </si>
  <si>
    <t>元</t>
  </si>
  <si>
    <t>　※注)1　その他とは、職権記載・消除等です。（外国人住民も含みます。）</t>
  </si>
  <si>
    <t>　※注)2　なお、速報値のため、後日の正式数値とは異なることがあります。</t>
  </si>
  <si>
    <t>R4年</t>
  </si>
  <si>
    <t>R5年</t>
  </si>
  <si>
    <t>R6年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</si>
</sst>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\-#,##0\)"/>
    <numFmt numFmtId="177" formatCode="#,##0.0"/>
    <numFmt numFmtId="178" formatCode="0;&quot;△ &quot;0"/>
    <numFmt numFmtId="179" formatCode="#,##0;&quot;△ &quot;#,##0"/>
    <numFmt numFmtId="180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9" fontId="2" fillId="0" borderId="0" xfId="0" applyNumberFormat="1" applyFont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left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left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/>
    </xf>
    <xf numFmtId="179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/>
    </xf>
    <xf numFmtId="179" fontId="2" fillId="0" borderId="39" xfId="0" applyNumberFormat="1" applyFont="1" applyBorder="1" applyAlignment="1">
      <alignment vertical="center"/>
    </xf>
    <xf numFmtId="179" fontId="2" fillId="0" borderId="40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centerContinuous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/>
    </xf>
    <xf numFmtId="179" fontId="0" fillId="0" borderId="23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179" fontId="2" fillId="0" borderId="4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44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horizontal="right" vertical="center"/>
    </xf>
    <xf numFmtId="179" fontId="2" fillId="0" borderId="31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F51" sqref="F51"/>
    </sheetView>
  </sheetViews>
  <sheetFormatPr defaultColWidth="13.00390625" defaultRowHeight="13.5"/>
  <cols>
    <col min="1" max="1" width="8.625" style="59" customWidth="1"/>
    <col min="2" max="3" width="4.50390625" style="59" customWidth="1"/>
    <col min="4" max="16" width="8.75390625" style="59" customWidth="1"/>
    <col min="17" max="16384" width="13.00390625" style="59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ht="27.75" customHeight="1">
      <c r="A8" s="24" t="s">
        <v>0</v>
      </c>
      <c r="B8" s="25">
        <v>63</v>
      </c>
      <c r="C8" s="26" t="s">
        <v>2</v>
      </c>
      <c r="D8" s="27">
        <v>1275</v>
      </c>
      <c r="E8" s="27">
        <v>3043</v>
      </c>
      <c r="F8" s="27">
        <v>1768</v>
      </c>
      <c r="G8" s="27">
        <v>13</v>
      </c>
      <c r="H8" s="27">
        <v>11661</v>
      </c>
      <c r="I8" s="47" t="s">
        <v>19</v>
      </c>
      <c r="J8" s="47" t="s">
        <v>19</v>
      </c>
      <c r="K8" s="27">
        <v>360</v>
      </c>
      <c r="L8" s="27">
        <v>11648</v>
      </c>
      <c r="M8" s="47" t="s">
        <v>19</v>
      </c>
      <c r="N8" s="47" t="s">
        <v>19</v>
      </c>
      <c r="O8" s="27">
        <v>23</v>
      </c>
      <c r="P8" s="28">
        <v>1288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ht="27.75" customHeight="1">
      <c r="A9" s="21"/>
      <c r="B9" s="5" t="s">
        <v>22</v>
      </c>
      <c r="C9" s="4" t="s">
        <v>2</v>
      </c>
      <c r="D9" s="3">
        <v>1118</v>
      </c>
      <c r="E9" s="3">
        <v>2884</v>
      </c>
      <c r="F9" s="3">
        <v>1766</v>
      </c>
      <c r="G9" s="3">
        <v>-244</v>
      </c>
      <c r="H9" s="3">
        <v>11634</v>
      </c>
      <c r="I9" s="2" t="s">
        <v>19</v>
      </c>
      <c r="J9" s="2" t="s">
        <v>19</v>
      </c>
      <c r="K9" s="3">
        <v>457</v>
      </c>
      <c r="L9" s="3">
        <v>11878</v>
      </c>
      <c r="M9" s="2" t="s">
        <v>19</v>
      </c>
      <c r="N9" s="2" t="s">
        <v>19</v>
      </c>
      <c r="O9" s="3">
        <v>112</v>
      </c>
      <c r="P9" s="22">
        <v>874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ht="27.75" customHeight="1">
      <c r="A10" s="23" t="s">
        <v>1</v>
      </c>
      <c r="B10" s="5">
        <v>2</v>
      </c>
      <c r="C10" s="4" t="s">
        <v>2</v>
      </c>
      <c r="D10" s="3">
        <v>899</v>
      </c>
      <c r="E10" s="3">
        <v>2803</v>
      </c>
      <c r="F10" s="3">
        <v>1904</v>
      </c>
      <c r="G10" s="3">
        <v>-383</v>
      </c>
      <c r="H10" s="3">
        <v>12067</v>
      </c>
      <c r="I10" s="2" t="s">
        <v>19</v>
      </c>
      <c r="J10" s="2" t="s">
        <v>19</v>
      </c>
      <c r="K10" s="3">
        <v>470</v>
      </c>
      <c r="L10" s="3">
        <v>12450</v>
      </c>
      <c r="M10" s="2" t="s">
        <v>19</v>
      </c>
      <c r="N10" s="2" t="s">
        <v>19</v>
      </c>
      <c r="O10" s="3">
        <v>158</v>
      </c>
      <c r="P10" s="22">
        <v>516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ht="27.75" customHeight="1">
      <c r="A11" s="60"/>
      <c r="B11" s="5">
        <v>3</v>
      </c>
      <c r="C11" s="4" t="s">
        <v>2</v>
      </c>
      <c r="D11" s="3">
        <v>989</v>
      </c>
      <c r="E11" s="3">
        <v>2787</v>
      </c>
      <c r="F11" s="3">
        <v>1798</v>
      </c>
      <c r="G11" s="3">
        <v>-185</v>
      </c>
      <c r="H11" s="3">
        <v>11727</v>
      </c>
      <c r="I11" s="2" t="s">
        <v>19</v>
      </c>
      <c r="J11" s="2" t="s">
        <v>19</v>
      </c>
      <c r="K11" s="3">
        <v>316</v>
      </c>
      <c r="L11" s="3">
        <v>11911</v>
      </c>
      <c r="M11" s="2" t="s">
        <v>19</v>
      </c>
      <c r="N11" s="2" t="s">
        <v>19</v>
      </c>
      <c r="O11" s="3">
        <v>223</v>
      </c>
      <c r="P11" s="22">
        <v>805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ht="27.75" customHeight="1">
      <c r="A12" s="60"/>
      <c r="B12" s="5">
        <v>4</v>
      </c>
      <c r="C12" s="4" t="s">
        <v>2</v>
      </c>
      <c r="D12" s="3">
        <v>696</v>
      </c>
      <c r="E12" s="3">
        <v>2642</v>
      </c>
      <c r="F12" s="3">
        <v>1946</v>
      </c>
      <c r="G12" s="3">
        <v>-164</v>
      </c>
      <c r="H12" s="3">
        <v>11658</v>
      </c>
      <c r="I12" s="2" t="s">
        <v>19</v>
      </c>
      <c r="J12" s="2" t="s">
        <v>19</v>
      </c>
      <c r="K12" s="3">
        <v>310</v>
      </c>
      <c r="L12" s="3">
        <v>11822</v>
      </c>
      <c r="M12" s="2" t="s">
        <v>19</v>
      </c>
      <c r="N12" s="2" t="s">
        <v>19</v>
      </c>
      <c r="O12" s="3">
        <v>269</v>
      </c>
      <c r="P12" s="22">
        <v>532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ht="27.75" customHeight="1">
      <c r="A13" s="21"/>
      <c r="B13" s="5">
        <v>5</v>
      </c>
      <c r="C13" s="4" t="s">
        <v>2</v>
      </c>
      <c r="D13" s="3">
        <v>775</v>
      </c>
      <c r="E13" s="3">
        <v>2699</v>
      </c>
      <c r="F13" s="3">
        <v>1924</v>
      </c>
      <c r="G13" s="3">
        <v>58</v>
      </c>
      <c r="H13" s="3">
        <v>11531</v>
      </c>
      <c r="I13" s="2">
        <v>4318</v>
      </c>
      <c r="J13" s="2">
        <v>6854</v>
      </c>
      <c r="K13" s="3">
        <v>359</v>
      </c>
      <c r="L13" s="3">
        <v>11473</v>
      </c>
      <c r="M13" s="2">
        <v>4216</v>
      </c>
      <c r="N13" s="2">
        <v>7025</v>
      </c>
      <c r="O13" s="3">
        <v>232</v>
      </c>
      <c r="P13" s="22">
        <v>833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ht="27.75" customHeight="1">
      <c r="A14" s="21"/>
      <c r="B14" s="5">
        <v>6</v>
      </c>
      <c r="C14" s="4" t="s">
        <v>2</v>
      </c>
      <c r="D14" s="3">
        <v>801</v>
      </c>
      <c r="E14" s="3">
        <v>2720</v>
      </c>
      <c r="F14" s="3">
        <v>1919</v>
      </c>
      <c r="G14" s="3">
        <v>-453</v>
      </c>
      <c r="H14" s="3">
        <v>11483</v>
      </c>
      <c r="I14" s="2">
        <v>4418</v>
      </c>
      <c r="J14" s="2">
        <v>6712</v>
      </c>
      <c r="K14" s="3">
        <v>353</v>
      </c>
      <c r="L14" s="3">
        <v>11936</v>
      </c>
      <c r="M14" s="2">
        <v>4755</v>
      </c>
      <c r="N14" s="2">
        <v>6881</v>
      </c>
      <c r="O14" s="3">
        <v>300</v>
      </c>
      <c r="P14" s="22">
        <v>348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ht="27.75" customHeight="1">
      <c r="A15" s="21"/>
      <c r="B15" s="5">
        <v>7</v>
      </c>
      <c r="C15" s="4" t="s">
        <v>2</v>
      </c>
      <c r="D15" s="3">
        <v>610</v>
      </c>
      <c r="E15" s="3">
        <v>2682</v>
      </c>
      <c r="F15" s="3">
        <v>2072</v>
      </c>
      <c r="G15" s="3">
        <v>154</v>
      </c>
      <c r="H15" s="3">
        <v>11732</v>
      </c>
      <c r="I15" s="3">
        <v>4295</v>
      </c>
      <c r="J15" s="3">
        <v>7118</v>
      </c>
      <c r="K15" s="3">
        <v>319</v>
      </c>
      <c r="L15" s="3">
        <v>11578</v>
      </c>
      <c r="M15" s="3">
        <v>4475</v>
      </c>
      <c r="N15" s="3">
        <v>6807</v>
      </c>
      <c r="O15" s="3">
        <v>296</v>
      </c>
      <c r="P15" s="22">
        <v>764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ht="27.75" customHeight="1">
      <c r="A16" s="21"/>
      <c r="B16" s="5">
        <v>8</v>
      </c>
      <c r="C16" s="4" t="s">
        <v>2</v>
      </c>
      <c r="D16" s="3">
        <v>520</v>
      </c>
      <c r="E16" s="3">
        <v>2590</v>
      </c>
      <c r="F16" s="3">
        <v>2070</v>
      </c>
      <c r="G16" s="3">
        <v>17</v>
      </c>
      <c r="H16" s="3">
        <v>11815</v>
      </c>
      <c r="I16" s="3">
        <v>4390</v>
      </c>
      <c r="J16" s="3">
        <v>7046</v>
      </c>
      <c r="K16" s="3">
        <v>379</v>
      </c>
      <c r="L16" s="3">
        <v>11798</v>
      </c>
      <c r="M16" s="3">
        <v>4570</v>
      </c>
      <c r="N16" s="3">
        <v>6953</v>
      </c>
      <c r="O16" s="3">
        <v>275</v>
      </c>
      <c r="P16" s="22">
        <v>537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ht="27.75" customHeight="1">
      <c r="A17" s="21"/>
      <c r="B17" s="5">
        <v>9</v>
      </c>
      <c r="C17" s="4" t="s">
        <v>2</v>
      </c>
      <c r="D17" s="3">
        <v>381</v>
      </c>
      <c r="E17" s="3">
        <v>2501</v>
      </c>
      <c r="F17" s="3">
        <v>2120</v>
      </c>
      <c r="G17" s="3">
        <v>-240</v>
      </c>
      <c r="H17" s="3">
        <v>11717</v>
      </c>
      <c r="I17" s="3">
        <v>4371</v>
      </c>
      <c r="J17" s="3">
        <v>6876</v>
      </c>
      <c r="K17" s="3">
        <v>470</v>
      </c>
      <c r="L17" s="3">
        <v>11957</v>
      </c>
      <c r="M17" s="3">
        <v>4667</v>
      </c>
      <c r="N17" s="3">
        <v>6996</v>
      </c>
      <c r="O17" s="3">
        <v>294</v>
      </c>
      <c r="P17" s="22">
        <v>141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ht="27.75" customHeight="1">
      <c r="A18" s="21"/>
      <c r="B18" s="5">
        <v>10</v>
      </c>
      <c r="C18" s="4" t="s">
        <v>2</v>
      </c>
      <c r="D18" s="3">
        <v>582</v>
      </c>
      <c r="E18" s="3">
        <v>2613</v>
      </c>
      <c r="F18" s="3">
        <v>2031</v>
      </c>
      <c r="G18" s="3">
        <v>53</v>
      </c>
      <c r="H18" s="3">
        <v>11577</v>
      </c>
      <c r="I18" s="3">
        <v>4364</v>
      </c>
      <c r="J18" s="3">
        <v>6721</v>
      </c>
      <c r="K18" s="3">
        <v>492</v>
      </c>
      <c r="L18" s="3">
        <v>11524</v>
      </c>
      <c r="M18" s="3">
        <v>4241</v>
      </c>
      <c r="N18" s="3">
        <v>6981</v>
      </c>
      <c r="O18" s="3">
        <v>302</v>
      </c>
      <c r="P18" s="22">
        <v>635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ht="27.75" customHeight="1">
      <c r="A19" s="21"/>
      <c r="B19" s="5">
        <v>11</v>
      </c>
      <c r="C19" s="4" t="s">
        <v>2</v>
      </c>
      <c r="D19" s="3">
        <v>357</v>
      </c>
      <c r="E19" s="3">
        <v>2557</v>
      </c>
      <c r="F19" s="3">
        <v>2200</v>
      </c>
      <c r="G19" s="3">
        <v>-431</v>
      </c>
      <c r="H19" s="3">
        <v>10987</v>
      </c>
      <c r="I19" s="3">
        <v>4121</v>
      </c>
      <c r="J19" s="3">
        <v>6325</v>
      </c>
      <c r="K19" s="3">
        <v>541</v>
      </c>
      <c r="L19" s="3">
        <v>11418</v>
      </c>
      <c r="M19" s="3">
        <v>4249</v>
      </c>
      <c r="N19" s="3">
        <v>6729</v>
      </c>
      <c r="O19" s="3">
        <v>440</v>
      </c>
      <c r="P19" s="22">
        <v>-74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ht="27.75" customHeight="1">
      <c r="A20" s="21"/>
      <c r="B20" s="5">
        <v>12</v>
      </c>
      <c r="C20" s="4" t="s">
        <v>2</v>
      </c>
      <c r="D20" s="3">
        <v>518</v>
      </c>
      <c r="E20" s="3">
        <v>2658</v>
      </c>
      <c r="F20" s="3">
        <v>2140</v>
      </c>
      <c r="G20" s="3">
        <v>-534</v>
      </c>
      <c r="H20" s="3">
        <v>11021</v>
      </c>
      <c r="I20" s="3">
        <v>4127</v>
      </c>
      <c r="J20" s="3">
        <v>6156</v>
      </c>
      <c r="K20" s="3">
        <v>738</v>
      </c>
      <c r="L20" s="3">
        <v>11555</v>
      </c>
      <c r="M20" s="3">
        <v>4196</v>
      </c>
      <c r="N20" s="3">
        <v>6756</v>
      </c>
      <c r="O20" s="3">
        <v>603</v>
      </c>
      <c r="P20" s="22">
        <v>-16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ht="27.75" customHeight="1">
      <c r="A21" s="21"/>
      <c r="B21" s="5">
        <v>13</v>
      </c>
      <c r="C21" s="4" t="s">
        <v>2</v>
      </c>
      <c r="D21" s="3">
        <v>332</v>
      </c>
      <c r="E21" s="3">
        <v>2489</v>
      </c>
      <c r="F21" s="3">
        <v>2157</v>
      </c>
      <c r="G21" s="3">
        <v>-754</v>
      </c>
      <c r="H21" s="3">
        <v>10828</v>
      </c>
      <c r="I21" s="3">
        <v>3883</v>
      </c>
      <c r="J21" s="3">
        <v>6109</v>
      </c>
      <c r="K21" s="3">
        <v>836</v>
      </c>
      <c r="L21" s="3">
        <v>11582</v>
      </c>
      <c r="M21" s="3">
        <v>4172</v>
      </c>
      <c r="N21" s="3">
        <v>6819</v>
      </c>
      <c r="O21" s="3">
        <v>591</v>
      </c>
      <c r="P21" s="22">
        <v>-422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ht="27.75" customHeight="1">
      <c r="A22" s="34"/>
      <c r="B22" s="35">
        <v>14</v>
      </c>
      <c r="C22" s="36" t="s">
        <v>2</v>
      </c>
      <c r="D22" s="37">
        <v>375</v>
      </c>
      <c r="E22" s="37">
        <v>2439</v>
      </c>
      <c r="F22" s="37">
        <v>2064</v>
      </c>
      <c r="G22" s="37">
        <v>-431</v>
      </c>
      <c r="H22" s="37">
        <v>10961</v>
      </c>
      <c r="I22" s="37">
        <v>3992</v>
      </c>
      <c r="J22" s="37">
        <v>6088</v>
      </c>
      <c r="K22" s="37">
        <v>881</v>
      </c>
      <c r="L22" s="37">
        <v>11392</v>
      </c>
      <c r="M22" s="37">
        <v>3874</v>
      </c>
      <c r="N22" s="37">
        <v>6698</v>
      </c>
      <c r="O22" s="37">
        <v>820</v>
      </c>
      <c r="P22" s="38">
        <v>-56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ht="27.75" customHeight="1">
      <c r="A23" s="21"/>
      <c r="B23" s="5">
        <v>15</v>
      </c>
      <c r="C23" s="4" t="s">
        <v>2</v>
      </c>
      <c r="D23" s="3">
        <v>90</v>
      </c>
      <c r="E23" s="3">
        <v>2307</v>
      </c>
      <c r="F23" s="3">
        <v>2217</v>
      </c>
      <c r="G23" s="3">
        <v>-320</v>
      </c>
      <c r="H23" s="3">
        <v>11013</v>
      </c>
      <c r="I23" s="3">
        <v>4126</v>
      </c>
      <c r="J23" s="3">
        <v>5935</v>
      </c>
      <c r="K23" s="3">
        <v>952</v>
      </c>
      <c r="L23" s="3">
        <v>11333</v>
      </c>
      <c r="M23" s="3">
        <v>3859</v>
      </c>
      <c r="N23" s="3">
        <v>6711</v>
      </c>
      <c r="O23" s="3">
        <v>763</v>
      </c>
      <c r="P23" s="22">
        <v>-230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ht="27.75" customHeight="1">
      <c r="A24" s="21"/>
      <c r="B24" s="5">
        <v>16</v>
      </c>
      <c r="C24" s="4" t="s">
        <v>23</v>
      </c>
      <c r="D24" s="7">
        <v>112</v>
      </c>
      <c r="E24" s="7">
        <v>2357</v>
      </c>
      <c r="F24" s="7">
        <v>2245</v>
      </c>
      <c r="G24" s="7">
        <v>-506</v>
      </c>
      <c r="H24" s="7">
        <v>10325</v>
      </c>
      <c r="I24" s="7">
        <v>3751</v>
      </c>
      <c r="J24" s="7">
        <v>5603</v>
      </c>
      <c r="K24" s="7">
        <v>971</v>
      </c>
      <c r="L24" s="7">
        <v>10831</v>
      </c>
      <c r="M24" s="7">
        <v>3627</v>
      </c>
      <c r="N24" s="7">
        <v>6393</v>
      </c>
      <c r="O24" s="7">
        <v>811</v>
      </c>
      <c r="P24" s="48">
        <v>-394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ht="28.5" customHeight="1">
      <c r="A25" s="21"/>
      <c r="B25" s="5">
        <v>17</v>
      </c>
      <c r="C25" s="4" t="s">
        <v>23</v>
      </c>
      <c r="D25" s="7">
        <v>-241</v>
      </c>
      <c r="E25" s="7">
        <v>2061</v>
      </c>
      <c r="F25" s="7">
        <v>2302</v>
      </c>
      <c r="G25" s="7">
        <v>-729</v>
      </c>
      <c r="H25" s="7">
        <v>9819</v>
      </c>
      <c r="I25" s="7">
        <v>3670</v>
      </c>
      <c r="J25" s="7">
        <v>5387</v>
      </c>
      <c r="K25" s="7">
        <v>762</v>
      </c>
      <c r="L25" s="7">
        <v>10548</v>
      </c>
      <c r="M25" s="7">
        <v>3554</v>
      </c>
      <c r="N25" s="7">
        <v>6267</v>
      </c>
      <c r="O25" s="7">
        <v>727</v>
      </c>
      <c r="P25" s="48">
        <v>-970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ht="27.75" customHeight="1">
      <c r="A26" s="21"/>
      <c r="B26" s="5">
        <v>18</v>
      </c>
      <c r="C26" s="4" t="s">
        <v>23</v>
      </c>
      <c r="D26" s="7">
        <v>-7</v>
      </c>
      <c r="E26" s="7">
        <v>2321</v>
      </c>
      <c r="F26" s="7">
        <v>2328</v>
      </c>
      <c r="G26" s="7">
        <v>-404</v>
      </c>
      <c r="H26" s="7">
        <v>10281</v>
      </c>
      <c r="I26" s="7">
        <v>4075</v>
      </c>
      <c r="J26" s="7">
        <v>5648</v>
      </c>
      <c r="K26" s="7">
        <v>558</v>
      </c>
      <c r="L26" s="7">
        <v>10685</v>
      </c>
      <c r="M26" s="7">
        <v>3542</v>
      </c>
      <c r="N26" s="7">
        <v>6434</v>
      </c>
      <c r="O26" s="7">
        <v>709</v>
      </c>
      <c r="P26" s="48">
        <v>-411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ht="27.75" customHeight="1">
      <c r="A27" s="44"/>
      <c r="B27" s="49">
        <v>19</v>
      </c>
      <c r="C27" s="43" t="s">
        <v>23</v>
      </c>
      <c r="D27" s="45">
        <v>-94</v>
      </c>
      <c r="E27" s="45">
        <v>2202</v>
      </c>
      <c r="F27" s="45">
        <v>2296</v>
      </c>
      <c r="G27" s="45">
        <v>-998</v>
      </c>
      <c r="H27" s="45">
        <v>9407</v>
      </c>
      <c r="I27" s="45">
        <v>3717</v>
      </c>
      <c r="J27" s="45">
        <v>5100</v>
      </c>
      <c r="K27" s="45">
        <v>590</v>
      </c>
      <c r="L27" s="45">
        <v>10405</v>
      </c>
      <c r="M27" s="45">
        <v>3452</v>
      </c>
      <c r="N27" s="45">
        <v>6449</v>
      </c>
      <c r="O27" s="45">
        <v>504</v>
      </c>
      <c r="P27" s="53">
        <v>-1092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ht="27.75" customHeight="1">
      <c r="A28" s="21"/>
      <c r="B28" s="5">
        <v>20</v>
      </c>
      <c r="C28" s="4" t="s">
        <v>23</v>
      </c>
      <c r="D28" s="7">
        <v>-302</v>
      </c>
      <c r="E28" s="7">
        <v>2123</v>
      </c>
      <c r="F28" s="7">
        <v>2425</v>
      </c>
      <c r="G28" s="7">
        <v>-784</v>
      </c>
      <c r="H28" s="7">
        <v>9155</v>
      </c>
      <c r="I28" s="7">
        <v>3731</v>
      </c>
      <c r="J28" s="7">
        <v>4978</v>
      </c>
      <c r="K28" s="7">
        <v>446</v>
      </c>
      <c r="L28" s="7">
        <v>9939</v>
      </c>
      <c r="M28" s="7">
        <v>3259</v>
      </c>
      <c r="N28" s="7">
        <v>6195</v>
      </c>
      <c r="O28" s="7">
        <v>485</v>
      </c>
      <c r="P28" s="48">
        <v>-1086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ht="27.75" customHeight="1">
      <c r="A29" s="44"/>
      <c r="B29" s="49">
        <v>21</v>
      </c>
      <c r="C29" s="43" t="s">
        <v>23</v>
      </c>
      <c r="D29" s="45">
        <v>-150</v>
      </c>
      <c r="E29" s="45">
        <v>2192</v>
      </c>
      <c r="F29" s="45">
        <v>2342</v>
      </c>
      <c r="G29" s="45">
        <v>-548</v>
      </c>
      <c r="H29" s="45">
        <v>8839</v>
      </c>
      <c r="I29" s="45">
        <v>3594</v>
      </c>
      <c r="J29" s="45">
        <v>4798</v>
      </c>
      <c r="K29" s="45">
        <v>447</v>
      </c>
      <c r="L29" s="45">
        <v>9387</v>
      </c>
      <c r="M29" s="45">
        <v>3233</v>
      </c>
      <c r="N29" s="45">
        <v>5733</v>
      </c>
      <c r="O29" s="45">
        <v>421</v>
      </c>
      <c r="P29" s="53">
        <v>-698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ht="27.75" customHeight="1">
      <c r="A30" s="34"/>
      <c r="B30" s="35">
        <v>22</v>
      </c>
      <c r="C30" s="36" t="s">
        <v>23</v>
      </c>
      <c r="D30" s="37">
        <v>-450</v>
      </c>
      <c r="E30" s="37">
        <v>2175</v>
      </c>
      <c r="F30" s="37">
        <v>2625</v>
      </c>
      <c r="G30" s="37">
        <v>-285</v>
      </c>
      <c r="H30" s="37">
        <v>8883</v>
      </c>
      <c r="I30" s="37">
        <v>3655</v>
      </c>
      <c r="J30" s="37">
        <v>4850</v>
      </c>
      <c r="K30" s="37">
        <v>378</v>
      </c>
      <c r="L30" s="37">
        <v>9168</v>
      </c>
      <c r="M30" s="37">
        <v>3228</v>
      </c>
      <c r="N30" s="37">
        <v>5445</v>
      </c>
      <c r="O30" s="37">
        <v>495</v>
      </c>
      <c r="P30" s="38">
        <v>-735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ht="27.75" customHeight="1">
      <c r="A31" s="34"/>
      <c r="B31" s="35">
        <v>23</v>
      </c>
      <c r="C31" s="36" t="s">
        <v>2</v>
      </c>
      <c r="D31" s="37">
        <v>-359</v>
      </c>
      <c r="E31" s="37">
        <v>2282</v>
      </c>
      <c r="F31" s="37">
        <v>2641</v>
      </c>
      <c r="G31" s="37">
        <v>-200</v>
      </c>
      <c r="H31" s="37">
        <v>8627</v>
      </c>
      <c r="I31" s="37">
        <v>3435</v>
      </c>
      <c r="J31" s="37">
        <v>4734</v>
      </c>
      <c r="K31" s="37">
        <v>458</v>
      </c>
      <c r="L31" s="37">
        <v>8827</v>
      </c>
      <c r="M31" s="37">
        <v>3045</v>
      </c>
      <c r="N31" s="37">
        <v>5336</v>
      </c>
      <c r="O31" s="37">
        <v>446</v>
      </c>
      <c r="P31" s="38">
        <v>-559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ht="27.75" customHeight="1">
      <c r="A32" s="34"/>
      <c r="B32" s="35">
        <v>24</v>
      </c>
      <c r="C32" s="36" t="s">
        <v>44</v>
      </c>
      <c r="D32" s="37">
        <v>-515</v>
      </c>
      <c r="E32" s="37">
        <v>2273</v>
      </c>
      <c r="F32" s="37">
        <v>2788</v>
      </c>
      <c r="G32" s="37">
        <v>-145</v>
      </c>
      <c r="H32" s="37">
        <v>8813</v>
      </c>
      <c r="I32" s="37">
        <v>3521</v>
      </c>
      <c r="J32" s="37">
        <v>4956</v>
      </c>
      <c r="K32" s="37">
        <v>336</v>
      </c>
      <c r="L32" s="37">
        <v>8958</v>
      </c>
      <c r="M32" s="37">
        <v>3041</v>
      </c>
      <c r="N32" s="37">
        <v>5485</v>
      </c>
      <c r="O32" s="37">
        <v>432</v>
      </c>
      <c r="P32" s="38">
        <v>-660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ht="27.75" customHeight="1">
      <c r="A33" s="21"/>
      <c r="B33" s="5">
        <v>25</v>
      </c>
      <c r="C33" s="4" t="s">
        <v>44</v>
      </c>
      <c r="D33" s="3">
        <v>-597</v>
      </c>
      <c r="E33" s="3">
        <v>2174</v>
      </c>
      <c r="F33" s="3">
        <v>2771</v>
      </c>
      <c r="G33" s="3">
        <v>-294</v>
      </c>
      <c r="H33" s="3">
        <v>8685</v>
      </c>
      <c r="I33" s="3">
        <v>3582</v>
      </c>
      <c r="J33" s="3">
        <v>4974</v>
      </c>
      <c r="K33" s="3">
        <v>129</v>
      </c>
      <c r="L33" s="3">
        <v>8979</v>
      </c>
      <c r="M33" s="3">
        <v>3040</v>
      </c>
      <c r="N33" s="3">
        <v>5648</v>
      </c>
      <c r="O33" s="3">
        <v>291</v>
      </c>
      <c r="P33" s="22">
        <v>-891</v>
      </c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ht="27.75" customHeight="1">
      <c r="A34" s="21"/>
      <c r="B34" s="5">
        <v>26</v>
      </c>
      <c r="C34" s="4" t="s">
        <v>2</v>
      </c>
      <c r="D34" s="3">
        <v>-590</v>
      </c>
      <c r="E34" s="3">
        <v>2177</v>
      </c>
      <c r="F34" s="3">
        <v>2767</v>
      </c>
      <c r="G34" s="3">
        <v>-24</v>
      </c>
      <c r="H34" s="3">
        <v>8433</v>
      </c>
      <c r="I34" s="3">
        <v>3560</v>
      </c>
      <c r="J34" s="3">
        <v>4700</v>
      </c>
      <c r="K34" s="3">
        <v>173</v>
      </c>
      <c r="L34" s="3">
        <v>8457</v>
      </c>
      <c r="M34" s="3">
        <v>2968</v>
      </c>
      <c r="N34" s="3">
        <v>5190</v>
      </c>
      <c r="O34" s="3">
        <v>299</v>
      </c>
      <c r="P34" s="22">
        <v>-614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ht="27.75" customHeight="1">
      <c r="A35" s="21"/>
      <c r="B35" s="5">
        <v>27</v>
      </c>
      <c r="C35" s="4" t="s">
        <v>44</v>
      </c>
      <c r="D35" s="3">
        <v>-663</v>
      </c>
      <c r="E35" s="3">
        <v>2187</v>
      </c>
      <c r="F35" s="3">
        <v>2850</v>
      </c>
      <c r="G35" s="3">
        <v>10</v>
      </c>
      <c r="H35" s="3">
        <v>8844</v>
      </c>
      <c r="I35" s="3">
        <v>3877</v>
      </c>
      <c r="J35" s="3">
        <v>4833</v>
      </c>
      <c r="K35" s="3">
        <v>134</v>
      </c>
      <c r="L35" s="3">
        <v>8834</v>
      </c>
      <c r="M35" s="3">
        <v>2993</v>
      </c>
      <c r="N35" s="3">
        <v>5591</v>
      </c>
      <c r="O35" s="3">
        <v>250</v>
      </c>
      <c r="P35" s="22">
        <v>-653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ht="27.75" customHeight="1">
      <c r="A36" s="34"/>
      <c r="B36" s="5">
        <v>28</v>
      </c>
      <c r="C36" s="4" t="s">
        <v>44</v>
      </c>
      <c r="D36" s="3">
        <v>-648</v>
      </c>
      <c r="E36" s="3">
        <v>2131</v>
      </c>
      <c r="F36" s="3">
        <v>2779</v>
      </c>
      <c r="G36" s="3">
        <v>205</v>
      </c>
      <c r="H36" s="3">
        <v>8528</v>
      </c>
      <c r="I36" s="3">
        <v>3544</v>
      </c>
      <c r="J36" s="3">
        <v>4817</v>
      </c>
      <c r="K36" s="3">
        <v>167</v>
      </c>
      <c r="L36" s="3">
        <v>8323</v>
      </c>
      <c r="M36" s="3">
        <v>2761</v>
      </c>
      <c r="N36" s="3">
        <v>5350</v>
      </c>
      <c r="O36" s="3">
        <v>212</v>
      </c>
      <c r="P36" s="22">
        <v>-443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ht="27.75" customHeight="1">
      <c r="A37" s="34"/>
      <c r="B37" s="49">
        <v>29</v>
      </c>
      <c r="C37" s="43" t="s">
        <v>44</v>
      </c>
      <c r="D37" s="62">
        <f>E37-F37</f>
        <v>-824</v>
      </c>
      <c r="E37" s="62">
        <v>2135</v>
      </c>
      <c r="F37" s="62">
        <v>2959</v>
      </c>
      <c r="G37" s="62">
        <f>SUM(H37-L37)</f>
        <v>125</v>
      </c>
      <c r="H37" s="62">
        <f>SUM(I37:K37)</f>
        <v>8581</v>
      </c>
      <c r="I37" s="62">
        <v>3506</v>
      </c>
      <c r="J37" s="62">
        <v>4949</v>
      </c>
      <c r="K37" s="62">
        <v>126</v>
      </c>
      <c r="L37" s="62">
        <f>SUM(M37:O37)</f>
        <v>8456</v>
      </c>
      <c r="M37" s="62">
        <v>2704</v>
      </c>
      <c r="N37" s="62">
        <v>5540</v>
      </c>
      <c r="O37" s="62">
        <v>212</v>
      </c>
      <c r="P37" s="63">
        <f>D37+G37</f>
        <v>-699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</row>
    <row r="38" spans="1:255" ht="27.75" customHeight="1">
      <c r="A38" s="21"/>
      <c r="B38" s="5">
        <v>30</v>
      </c>
      <c r="C38" s="4" t="s">
        <v>44</v>
      </c>
      <c r="D38" s="3">
        <f>E38-F38</f>
        <v>-873</v>
      </c>
      <c r="E38" s="3">
        <v>1996</v>
      </c>
      <c r="F38" s="3">
        <v>2869</v>
      </c>
      <c r="G38" s="3">
        <f>SUM(H38-L38)</f>
        <v>-20</v>
      </c>
      <c r="H38" s="3">
        <f>SUM(I38:K38)</f>
        <v>8345</v>
      </c>
      <c r="I38" s="3">
        <v>3587</v>
      </c>
      <c r="J38" s="3">
        <v>4678</v>
      </c>
      <c r="K38" s="3">
        <v>80</v>
      </c>
      <c r="L38" s="3">
        <f>SUM(M38:O38)</f>
        <v>8365</v>
      </c>
      <c r="M38" s="3">
        <v>2708</v>
      </c>
      <c r="N38" s="3">
        <v>5588</v>
      </c>
      <c r="O38" s="3">
        <v>69</v>
      </c>
      <c r="P38" s="22">
        <f>D38+G38</f>
        <v>-893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ht="27.75" customHeight="1">
      <c r="A39" s="44" t="s">
        <v>54</v>
      </c>
      <c r="B39" s="49" t="s">
        <v>55</v>
      </c>
      <c r="C39" s="43" t="s">
        <v>44</v>
      </c>
      <c r="D39" s="62">
        <f>E39-F39</f>
        <v>-1098</v>
      </c>
      <c r="E39" s="62">
        <f>SUM('R01(H31)'!E8:E19)</f>
        <v>1885</v>
      </c>
      <c r="F39" s="62">
        <f>SUM('R01(H31)'!F8:F19)</f>
        <v>2983</v>
      </c>
      <c r="G39" s="62">
        <f>SUM(H39-L39)</f>
        <v>-264</v>
      </c>
      <c r="H39" s="62">
        <f>SUM(I39:K39)</f>
        <v>8450</v>
      </c>
      <c r="I39" s="62">
        <f>SUM('R01(H31)'!I8:I19)</f>
        <v>3556</v>
      </c>
      <c r="J39" s="62">
        <f>SUM('R01(H31)'!J8:J19)</f>
        <v>4815</v>
      </c>
      <c r="K39" s="62">
        <f>SUM('R01(H31)'!K8:K19)</f>
        <v>79</v>
      </c>
      <c r="L39" s="62">
        <f>SUM(M39:O39)</f>
        <v>8714</v>
      </c>
      <c r="M39" s="62">
        <f>SUM('R01(H31)'!M8:M19)</f>
        <v>2644</v>
      </c>
      <c r="N39" s="62">
        <f>SUM('R01(H31)'!N8:N19)</f>
        <v>5977</v>
      </c>
      <c r="O39" s="62">
        <f>SUM('R01(H31)'!O8:O19)</f>
        <v>93</v>
      </c>
      <c r="P39" s="63">
        <f>D39+G39</f>
        <v>-1362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  <row r="40" spans="1:255" ht="27.75" customHeight="1">
      <c r="A40" s="34"/>
      <c r="B40" s="35">
        <v>2</v>
      </c>
      <c r="C40" s="36" t="s">
        <v>23</v>
      </c>
      <c r="D40" s="37">
        <v>-870</v>
      </c>
      <c r="E40" s="37">
        <v>1912</v>
      </c>
      <c r="F40" s="37">
        <v>2782</v>
      </c>
      <c r="G40" s="37">
        <v>-91</v>
      </c>
      <c r="H40" s="37">
        <v>7984</v>
      </c>
      <c r="I40" s="37">
        <v>3318</v>
      </c>
      <c r="J40" s="37">
        <v>4523</v>
      </c>
      <c r="K40" s="37">
        <v>143</v>
      </c>
      <c r="L40" s="37">
        <v>8075</v>
      </c>
      <c r="M40" s="37">
        <v>2760</v>
      </c>
      <c r="N40" s="37">
        <v>5245</v>
      </c>
      <c r="O40" s="37">
        <v>70</v>
      </c>
      <c r="P40" s="38">
        <v>-961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</row>
    <row r="41" spans="1:255" ht="27.75" customHeight="1">
      <c r="A41" s="34"/>
      <c r="B41" s="35">
        <v>3</v>
      </c>
      <c r="C41" s="36" t="s">
        <v>23</v>
      </c>
      <c r="D41" s="37">
        <v>-1261</v>
      </c>
      <c r="E41" s="37">
        <v>1868</v>
      </c>
      <c r="F41" s="37">
        <v>3129</v>
      </c>
      <c r="G41" s="37">
        <v>-109</v>
      </c>
      <c r="H41" s="37">
        <v>7753</v>
      </c>
      <c r="I41" s="37">
        <v>3186</v>
      </c>
      <c r="J41" s="37">
        <v>4505</v>
      </c>
      <c r="K41" s="37">
        <v>62</v>
      </c>
      <c r="L41" s="37">
        <v>7862</v>
      </c>
      <c r="M41" s="37">
        <v>2698</v>
      </c>
      <c r="N41" s="37">
        <v>5073</v>
      </c>
      <c r="O41" s="37">
        <v>91</v>
      </c>
      <c r="P41" s="38">
        <v>-1370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ht="27.75" customHeight="1">
      <c r="A42" s="34"/>
      <c r="B42" s="35">
        <v>4</v>
      </c>
      <c r="C42" s="36" t="s">
        <v>23</v>
      </c>
      <c r="D42" s="37">
        <v>-1526</v>
      </c>
      <c r="E42" s="37">
        <v>1779</v>
      </c>
      <c r="F42" s="37">
        <v>3305</v>
      </c>
      <c r="G42" s="37">
        <v>-157</v>
      </c>
      <c r="H42" s="37">
        <v>8040</v>
      </c>
      <c r="I42" s="37">
        <v>3027</v>
      </c>
      <c r="J42" s="37">
        <v>4962</v>
      </c>
      <c r="K42" s="37">
        <v>51</v>
      </c>
      <c r="L42" s="37">
        <v>8197</v>
      </c>
      <c r="M42" s="37">
        <v>2623</v>
      </c>
      <c r="N42" s="37">
        <v>5514</v>
      </c>
      <c r="O42" s="37">
        <v>60</v>
      </c>
      <c r="P42" s="38">
        <v>-1683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</row>
    <row r="43" spans="1:255" ht="27.75" customHeight="1" thickBot="1">
      <c r="A43" s="69"/>
      <c r="B43" s="70">
        <v>5</v>
      </c>
      <c r="C43" s="66" t="s">
        <v>23</v>
      </c>
      <c r="D43" s="67">
        <v>-1631</v>
      </c>
      <c r="E43" s="67">
        <v>1703</v>
      </c>
      <c r="F43" s="67">
        <v>3334</v>
      </c>
      <c r="G43" s="67">
        <v>-442</v>
      </c>
      <c r="H43" s="67">
        <v>7672</v>
      </c>
      <c r="I43" s="67">
        <v>2870</v>
      </c>
      <c r="J43" s="67">
        <v>4735</v>
      </c>
      <c r="K43" s="67">
        <v>67</v>
      </c>
      <c r="L43" s="67">
        <v>8114</v>
      </c>
      <c r="M43" s="67">
        <v>2594</v>
      </c>
      <c r="N43" s="67">
        <v>5453</v>
      </c>
      <c r="O43" s="67">
        <v>67</v>
      </c>
      <c r="P43" s="68">
        <v>-2073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</row>
    <row r="44" spans="1:255" ht="13.5" customHeight="1">
      <c r="A44" s="41"/>
      <c r="B44" s="49"/>
      <c r="C44" s="1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</row>
    <row r="45" spans="1:255" ht="13.5" customHeight="1">
      <c r="A45" s="41" t="s">
        <v>45</v>
      </c>
      <c r="B45" s="49"/>
      <c r="C45" s="1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</row>
  </sheetData>
  <sheetProtection/>
  <mergeCells count="3">
    <mergeCell ref="F6:F7"/>
    <mergeCell ref="A6:C6"/>
    <mergeCell ref="E6:E7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32</v>
      </c>
      <c r="B8" s="25">
        <v>1</v>
      </c>
      <c r="C8" s="26" t="s">
        <v>20</v>
      </c>
      <c r="D8" s="27">
        <f aca="true" t="shared" si="0" ref="D8:D19">E8-F8</f>
        <v>-63</v>
      </c>
      <c r="E8" s="27">
        <v>189</v>
      </c>
      <c r="F8" s="27">
        <v>252</v>
      </c>
      <c r="G8" s="27">
        <f aca="true" t="shared" si="1" ref="G8:G19">H8-L8</f>
        <v>-47</v>
      </c>
      <c r="H8" s="52">
        <f aca="true" t="shared" si="2" ref="H8:H19">SUM(I8:K8)</f>
        <v>496</v>
      </c>
      <c r="I8" s="27">
        <v>237</v>
      </c>
      <c r="J8" s="27">
        <v>240</v>
      </c>
      <c r="K8" s="27">
        <v>19</v>
      </c>
      <c r="L8" s="52">
        <f aca="true" t="shared" si="3" ref="L8:L19">SUM(M8:O8)</f>
        <v>543</v>
      </c>
      <c r="M8" s="27">
        <v>285</v>
      </c>
      <c r="N8" s="27">
        <v>238</v>
      </c>
      <c r="O8" s="27">
        <v>20</v>
      </c>
      <c r="P8" s="28">
        <f aca="true" t="shared" si="4" ref="P8:P19">D8+G8</f>
        <v>-110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-12</v>
      </c>
      <c r="E9" s="3">
        <v>186</v>
      </c>
      <c r="F9" s="3">
        <v>198</v>
      </c>
      <c r="G9" s="3">
        <f t="shared" si="1"/>
        <v>128</v>
      </c>
      <c r="H9" s="3">
        <f t="shared" si="2"/>
        <v>725</v>
      </c>
      <c r="I9" s="3">
        <v>380</v>
      </c>
      <c r="J9" s="3">
        <v>329</v>
      </c>
      <c r="K9" s="3">
        <v>16</v>
      </c>
      <c r="L9" s="3">
        <f t="shared" si="3"/>
        <v>597</v>
      </c>
      <c r="M9" s="3">
        <v>266</v>
      </c>
      <c r="N9" s="3">
        <v>319</v>
      </c>
      <c r="O9" s="3">
        <v>12</v>
      </c>
      <c r="P9" s="22">
        <f t="shared" si="4"/>
        <v>116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-40</v>
      </c>
      <c r="E10" s="3">
        <v>217</v>
      </c>
      <c r="F10" s="3">
        <v>257</v>
      </c>
      <c r="G10" s="3">
        <f t="shared" si="1"/>
        <v>-965</v>
      </c>
      <c r="H10" s="3">
        <f t="shared" si="2"/>
        <v>1455</v>
      </c>
      <c r="I10" s="3">
        <v>489</v>
      </c>
      <c r="J10" s="3">
        <v>941</v>
      </c>
      <c r="K10" s="3">
        <v>25</v>
      </c>
      <c r="L10" s="3">
        <f t="shared" si="3"/>
        <v>2420</v>
      </c>
      <c r="M10" s="3">
        <v>549</v>
      </c>
      <c r="N10" s="3">
        <v>1817</v>
      </c>
      <c r="O10" s="3">
        <v>54</v>
      </c>
      <c r="P10" s="22">
        <f t="shared" si="4"/>
        <v>-1005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-49</v>
      </c>
      <c r="E11" s="3">
        <v>158</v>
      </c>
      <c r="F11" s="3">
        <v>207</v>
      </c>
      <c r="G11" s="3">
        <f t="shared" si="1"/>
        <v>569</v>
      </c>
      <c r="H11" s="3">
        <f t="shared" si="2"/>
        <v>1442</v>
      </c>
      <c r="I11" s="3">
        <v>458</v>
      </c>
      <c r="J11" s="3">
        <v>950</v>
      </c>
      <c r="K11" s="3">
        <v>34</v>
      </c>
      <c r="L11" s="3">
        <f t="shared" si="3"/>
        <v>873</v>
      </c>
      <c r="M11" s="3">
        <v>293</v>
      </c>
      <c r="N11" s="3">
        <v>538</v>
      </c>
      <c r="O11" s="3">
        <v>42</v>
      </c>
      <c r="P11" s="22">
        <f t="shared" si="4"/>
        <v>520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-33</v>
      </c>
      <c r="E12" s="3">
        <v>203</v>
      </c>
      <c r="F12" s="3">
        <v>236</v>
      </c>
      <c r="G12" s="3">
        <f t="shared" si="1"/>
        <v>41</v>
      </c>
      <c r="H12" s="3">
        <f t="shared" si="2"/>
        <v>585</v>
      </c>
      <c r="I12" s="3">
        <v>260</v>
      </c>
      <c r="J12" s="3">
        <v>296</v>
      </c>
      <c r="K12" s="3">
        <v>29</v>
      </c>
      <c r="L12" s="3">
        <f t="shared" si="3"/>
        <v>544</v>
      </c>
      <c r="M12" s="3">
        <v>197</v>
      </c>
      <c r="N12" s="3">
        <v>320</v>
      </c>
      <c r="O12" s="3">
        <v>27</v>
      </c>
      <c r="P12" s="22">
        <f t="shared" si="4"/>
        <v>8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24</v>
      </c>
      <c r="E13" s="3">
        <v>207</v>
      </c>
      <c r="F13" s="3">
        <v>183</v>
      </c>
      <c r="G13" s="3">
        <f t="shared" si="1"/>
        <v>-67</v>
      </c>
      <c r="H13" s="3">
        <f t="shared" si="2"/>
        <v>464</v>
      </c>
      <c r="I13" s="3">
        <v>189</v>
      </c>
      <c r="J13" s="3">
        <v>244</v>
      </c>
      <c r="K13" s="3">
        <v>31</v>
      </c>
      <c r="L13" s="3">
        <f t="shared" si="3"/>
        <v>531</v>
      </c>
      <c r="M13" s="3">
        <v>206</v>
      </c>
      <c r="N13" s="3">
        <v>298</v>
      </c>
      <c r="O13" s="3">
        <v>27</v>
      </c>
      <c r="P13" s="22">
        <f t="shared" si="4"/>
        <v>-43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-47</v>
      </c>
      <c r="E14" s="3">
        <v>173</v>
      </c>
      <c r="F14" s="3">
        <v>220</v>
      </c>
      <c r="G14" s="3">
        <f t="shared" si="1"/>
        <v>2</v>
      </c>
      <c r="H14" s="3">
        <f t="shared" si="2"/>
        <v>565</v>
      </c>
      <c r="I14" s="3">
        <v>220</v>
      </c>
      <c r="J14" s="3">
        <v>299</v>
      </c>
      <c r="K14" s="3">
        <v>46</v>
      </c>
      <c r="L14" s="3">
        <f t="shared" si="3"/>
        <v>563</v>
      </c>
      <c r="M14" s="3">
        <v>187</v>
      </c>
      <c r="N14" s="3">
        <v>318</v>
      </c>
      <c r="O14" s="3">
        <v>58</v>
      </c>
      <c r="P14" s="22">
        <f t="shared" si="4"/>
        <v>-45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-16</v>
      </c>
      <c r="E15" s="3">
        <v>204</v>
      </c>
      <c r="F15" s="3">
        <v>220</v>
      </c>
      <c r="G15" s="3">
        <f t="shared" si="1"/>
        <v>19</v>
      </c>
      <c r="H15" s="3">
        <f t="shared" si="2"/>
        <v>684</v>
      </c>
      <c r="I15" s="3">
        <v>244</v>
      </c>
      <c r="J15" s="3">
        <v>381</v>
      </c>
      <c r="K15" s="3">
        <v>59</v>
      </c>
      <c r="L15" s="3">
        <f t="shared" si="3"/>
        <v>665</v>
      </c>
      <c r="M15" s="3">
        <v>228</v>
      </c>
      <c r="N15" s="3">
        <v>376</v>
      </c>
      <c r="O15" s="3">
        <v>61</v>
      </c>
      <c r="P15" s="22">
        <f t="shared" si="4"/>
        <v>3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-29</v>
      </c>
      <c r="E16" s="3">
        <v>170</v>
      </c>
      <c r="F16" s="3">
        <v>199</v>
      </c>
      <c r="G16" s="3">
        <f t="shared" si="1"/>
        <v>-110</v>
      </c>
      <c r="H16" s="3">
        <f t="shared" si="2"/>
        <v>567</v>
      </c>
      <c r="I16" s="3">
        <v>232</v>
      </c>
      <c r="J16" s="3">
        <v>278</v>
      </c>
      <c r="K16" s="3">
        <v>57</v>
      </c>
      <c r="L16" s="3">
        <f t="shared" si="3"/>
        <v>677</v>
      </c>
      <c r="M16" s="3">
        <v>234</v>
      </c>
      <c r="N16" s="41">
        <v>383</v>
      </c>
      <c r="O16" s="3">
        <v>60</v>
      </c>
      <c r="P16" s="22">
        <f t="shared" si="4"/>
        <v>-139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-10</v>
      </c>
      <c r="E17" s="3">
        <v>204</v>
      </c>
      <c r="F17" s="3">
        <v>214</v>
      </c>
      <c r="G17" s="3">
        <f t="shared" si="1"/>
        <v>116</v>
      </c>
      <c r="H17" s="3">
        <f t="shared" si="2"/>
        <v>635</v>
      </c>
      <c r="I17" s="3">
        <v>236</v>
      </c>
      <c r="J17" s="3">
        <v>329</v>
      </c>
      <c r="K17" s="3">
        <v>70</v>
      </c>
      <c r="L17" s="3">
        <f t="shared" si="3"/>
        <v>519</v>
      </c>
      <c r="M17" s="3">
        <v>214</v>
      </c>
      <c r="N17" s="3">
        <v>264</v>
      </c>
      <c r="O17" s="3">
        <v>41</v>
      </c>
      <c r="P17" s="22">
        <f t="shared" si="4"/>
        <v>106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-45</v>
      </c>
      <c r="E18" s="3">
        <v>202</v>
      </c>
      <c r="F18" s="3">
        <v>247</v>
      </c>
      <c r="G18" s="3">
        <f t="shared" si="1"/>
        <v>86</v>
      </c>
      <c r="H18" s="3">
        <f t="shared" si="2"/>
        <v>534</v>
      </c>
      <c r="I18" s="3">
        <v>260</v>
      </c>
      <c r="J18" s="3">
        <v>241</v>
      </c>
      <c r="K18" s="3">
        <v>33</v>
      </c>
      <c r="L18" s="3">
        <f t="shared" si="3"/>
        <v>448</v>
      </c>
      <c r="M18" s="3">
        <v>188</v>
      </c>
      <c r="N18" s="3">
        <v>232</v>
      </c>
      <c r="O18" s="3">
        <v>28</v>
      </c>
      <c r="P18" s="22">
        <f t="shared" si="4"/>
        <v>41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-39</v>
      </c>
      <c r="E19" s="3">
        <v>169</v>
      </c>
      <c r="F19" s="3">
        <v>208</v>
      </c>
      <c r="G19" s="3">
        <f t="shared" si="1"/>
        <v>28</v>
      </c>
      <c r="H19" s="3">
        <f t="shared" si="2"/>
        <v>475</v>
      </c>
      <c r="I19" s="3">
        <v>230</v>
      </c>
      <c r="J19" s="3">
        <v>206</v>
      </c>
      <c r="K19" s="3">
        <v>39</v>
      </c>
      <c r="L19" s="3">
        <f t="shared" si="3"/>
        <v>447</v>
      </c>
      <c r="M19" s="3">
        <v>198</v>
      </c>
      <c r="N19" s="3">
        <v>233</v>
      </c>
      <c r="O19" s="3">
        <v>16</v>
      </c>
      <c r="P19" s="22">
        <f t="shared" si="4"/>
        <v>-11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O20">SUM(D8:D19)/365</f>
        <v>-0.9835616438356164</v>
      </c>
      <c r="E20" s="39">
        <f t="shared" si="5"/>
        <v>6.252054794520548</v>
      </c>
      <c r="F20" s="39">
        <f t="shared" si="5"/>
        <v>7.235616438356164</v>
      </c>
      <c r="G20" s="39">
        <f t="shared" si="5"/>
        <v>-0.547945205479452</v>
      </c>
      <c r="H20" s="39">
        <f t="shared" si="5"/>
        <v>23.635616438356163</v>
      </c>
      <c r="I20" s="39">
        <f t="shared" si="5"/>
        <v>9.41095890410959</v>
      </c>
      <c r="J20" s="39">
        <f t="shared" si="5"/>
        <v>12.96986301369863</v>
      </c>
      <c r="K20" s="39">
        <f t="shared" si="5"/>
        <v>1.2547945205479452</v>
      </c>
      <c r="L20" s="39">
        <f t="shared" si="5"/>
        <v>24.183561643835617</v>
      </c>
      <c r="M20" s="39">
        <f t="shared" si="5"/>
        <v>8.342465753424657</v>
      </c>
      <c r="N20" s="39">
        <f t="shared" si="5"/>
        <v>14.61917808219178</v>
      </c>
      <c r="O20" s="39">
        <f t="shared" si="5"/>
        <v>1.2219178082191782</v>
      </c>
      <c r="P20" s="40">
        <f>SUM(P8:P19)/365</f>
        <v>-1.5315068493150685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33</v>
      </c>
      <c r="B8" s="25">
        <v>1</v>
      </c>
      <c r="C8" s="26" t="s">
        <v>20</v>
      </c>
      <c r="D8" s="27">
        <f aca="true" t="shared" si="0" ref="D8:D19">E8-F8</f>
        <v>-75</v>
      </c>
      <c r="E8" s="27">
        <v>209</v>
      </c>
      <c r="F8" s="27">
        <v>284</v>
      </c>
      <c r="G8" s="27">
        <f aca="true" t="shared" si="1" ref="G8:G19">H8-L8</f>
        <v>26</v>
      </c>
      <c r="H8" s="52">
        <f aca="true" t="shared" si="2" ref="H8:H19">SUM(I8:K8)</f>
        <v>524</v>
      </c>
      <c r="I8" s="27">
        <v>241</v>
      </c>
      <c r="J8" s="27">
        <v>248</v>
      </c>
      <c r="K8" s="27">
        <v>35</v>
      </c>
      <c r="L8" s="52">
        <f aca="true" t="shared" si="3" ref="L8:L19">SUM(M8:O8)</f>
        <v>498</v>
      </c>
      <c r="M8" s="27">
        <v>229</v>
      </c>
      <c r="N8" s="27">
        <v>250</v>
      </c>
      <c r="O8" s="27">
        <v>19</v>
      </c>
      <c r="P8" s="28">
        <f aca="true" t="shared" si="4" ref="P8:P19">D8+G8</f>
        <v>-49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-91</v>
      </c>
      <c r="E9" s="3">
        <v>215</v>
      </c>
      <c r="F9" s="3">
        <v>306</v>
      </c>
      <c r="G9" s="3">
        <f t="shared" si="1"/>
        <v>-24</v>
      </c>
      <c r="H9" s="3">
        <f t="shared" si="2"/>
        <v>598</v>
      </c>
      <c r="I9" s="3">
        <v>238</v>
      </c>
      <c r="J9" s="3">
        <v>326</v>
      </c>
      <c r="K9" s="3">
        <v>34</v>
      </c>
      <c r="L9" s="3">
        <f t="shared" si="3"/>
        <v>622</v>
      </c>
      <c r="M9" s="3">
        <v>192</v>
      </c>
      <c r="N9" s="3">
        <v>392</v>
      </c>
      <c r="O9" s="3">
        <v>38</v>
      </c>
      <c r="P9" s="22">
        <f t="shared" si="4"/>
        <v>-115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-62</v>
      </c>
      <c r="E10" s="3">
        <v>192</v>
      </c>
      <c r="F10" s="3">
        <v>254</v>
      </c>
      <c r="G10" s="3">
        <f t="shared" si="1"/>
        <v>-904</v>
      </c>
      <c r="H10" s="3">
        <f t="shared" si="2"/>
        <v>1610</v>
      </c>
      <c r="I10" s="3">
        <v>633</v>
      </c>
      <c r="J10" s="3">
        <v>929</v>
      </c>
      <c r="K10" s="3">
        <v>48</v>
      </c>
      <c r="L10" s="3">
        <f t="shared" si="3"/>
        <v>2514</v>
      </c>
      <c r="M10" s="3">
        <v>596</v>
      </c>
      <c r="N10" s="3">
        <v>1891</v>
      </c>
      <c r="O10" s="3">
        <v>27</v>
      </c>
      <c r="P10" s="22">
        <f t="shared" si="4"/>
        <v>-966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-16</v>
      </c>
      <c r="E11" s="3">
        <v>174</v>
      </c>
      <c r="F11" s="3">
        <v>190</v>
      </c>
      <c r="G11" s="3">
        <f t="shared" si="1"/>
        <v>801</v>
      </c>
      <c r="H11" s="3">
        <f t="shared" si="2"/>
        <v>1593</v>
      </c>
      <c r="I11" s="3">
        <v>513</v>
      </c>
      <c r="J11" s="3">
        <v>1032</v>
      </c>
      <c r="K11" s="3">
        <v>48</v>
      </c>
      <c r="L11" s="3">
        <f t="shared" si="3"/>
        <v>792</v>
      </c>
      <c r="M11" s="3">
        <v>280</v>
      </c>
      <c r="N11" s="3">
        <v>473</v>
      </c>
      <c r="O11" s="3">
        <v>39</v>
      </c>
      <c r="P11" s="22">
        <f t="shared" si="4"/>
        <v>785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-32</v>
      </c>
      <c r="E12" s="3">
        <v>211</v>
      </c>
      <c r="F12" s="3">
        <v>243</v>
      </c>
      <c r="G12" s="3">
        <f t="shared" si="1"/>
        <v>-35</v>
      </c>
      <c r="H12" s="3">
        <f t="shared" si="2"/>
        <v>597</v>
      </c>
      <c r="I12" s="3">
        <v>260</v>
      </c>
      <c r="J12" s="3">
        <v>289</v>
      </c>
      <c r="K12" s="3">
        <v>48</v>
      </c>
      <c r="L12" s="3">
        <f t="shared" si="3"/>
        <v>632</v>
      </c>
      <c r="M12" s="3">
        <v>263</v>
      </c>
      <c r="N12" s="3">
        <v>331</v>
      </c>
      <c r="O12" s="3">
        <v>38</v>
      </c>
      <c r="P12" s="22">
        <f t="shared" si="4"/>
        <v>-67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-11</v>
      </c>
      <c r="E13" s="3">
        <v>177</v>
      </c>
      <c r="F13" s="3">
        <v>188</v>
      </c>
      <c r="G13" s="3">
        <f t="shared" si="1"/>
        <v>-27</v>
      </c>
      <c r="H13" s="3">
        <f t="shared" si="2"/>
        <v>479</v>
      </c>
      <c r="I13" s="3">
        <v>209</v>
      </c>
      <c r="J13" s="3">
        <v>242</v>
      </c>
      <c r="K13" s="3">
        <v>28</v>
      </c>
      <c r="L13" s="3">
        <f t="shared" si="3"/>
        <v>506</v>
      </c>
      <c r="M13" s="3">
        <v>197</v>
      </c>
      <c r="N13" s="3">
        <v>281</v>
      </c>
      <c r="O13" s="3">
        <v>28</v>
      </c>
      <c r="P13" s="22">
        <f t="shared" si="4"/>
        <v>-38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-37</v>
      </c>
      <c r="E14" s="3">
        <v>173</v>
      </c>
      <c r="F14" s="3">
        <v>210</v>
      </c>
      <c r="G14" s="3">
        <f t="shared" si="1"/>
        <v>-29</v>
      </c>
      <c r="H14" s="3">
        <f t="shared" si="2"/>
        <v>584</v>
      </c>
      <c r="I14" s="3">
        <v>235</v>
      </c>
      <c r="J14" s="3">
        <v>318</v>
      </c>
      <c r="K14" s="3">
        <v>31</v>
      </c>
      <c r="L14" s="3">
        <f t="shared" si="3"/>
        <v>613</v>
      </c>
      <c r="M14" s="3">
        <v>178</v>
      </c>
      <c r="N14" s="3">
        <v>353</v>
      </c>
      <c r="O14" s="3">
        <v>82</v>
      </c>
      <c r="P14" s="22">
        <f t="shared" si="4"/>
        <v>-66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-33</v>
      </c>
      <c r="E15" s="3">
        <v>203</v>
      </c>
      <c r="F15" s="3">
        <v>236</v>
      </c>
      <c r="G15" s="3">
        <f t="shared" si="1"/>
        <v>46</v>
      </c>
      <c r="H15" s="3">
        <f t="shared" si="2"/>
        <v>637</v>
      </c>
      <c r="I15" s="3">
        <v>235</v>
      </c>
      <c r="J15" s="3">
        <v>394</v>
      </c>
      <c r="K15" s="3">
        <v>8</v>
      </c>
      <c r="L15" s="3">
        <f t="shared" si="3"/>
        <v>591</v>
      </c>
      <c r="M15" s="3">
        <v>239</v>
      </c>
      <c r="N15" s="3">
        <v>317</v>
      </c>
      <c r="O15" s="3">
        <v>35</v>
      </c>
      <c r="P15" s="22">
        <f t="shared" si="4"/>
        <v>13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-9</v>
      </c>
      <c r="E16" s="3">
        <v>174</v>
      </c>
      <c r="F16" s="3">
        <v>183</v>
      </c>
      <c r="G16" s="3">
        <f t="shared" si="1"/>
        <v>-73</v>
      </c>
      <c r="H16" s="3">
        <f t="shared" si="2"/>
        <v>557</v>
      </c>
      <c r="I16" s="3">
        <v>239</v>
      </c>
      <c r="J16" s="3">
        <v>306</v>
      </c>
      <c r="K16" s="3">
        <v>12</v>
      </c>
      <c r="L16" s="3">
        <f t="shared" si="3"/>
        <v>630</v>
      </c>
      <c r="M16" s="3">
        <v>207</v>
      </c>
      <c r="N16" s="41">
        <v>392</v>
      </c>
      <c r="O16" s="3">
        <v>31</v>
      </c>
      <c r="P16" s="22">
        <f t="shared" si="4"/>
        <v>-82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-7</v>
      </c>
      <c r="E17" s="3">
        <v>203</v>
      </c>
      <c r="F17" s="3">
        <v>210</v>
      </c>
      <c r="G17" s="3">
        <f t="shared" si="1"/>
        <v>100</v>
      </c>
      <c r="H17" s="3">
        <f t="shared" si="2"/>
        <v>649</v>
      </c>
      <c r="I17" s="3">
        <v>269</v>
      </c>
      <c r="J17" s="3">
        <v>364</v>
      </c>
      <c r="K17" s="3">
        <v>16</v>
      </c>
      <c r="L17" s="3">
        <f t="shared" si="3"/>
        <v>549</v>
      </c>
      <c r="M17" s="3">
        <v>228</v>
      </c>
      <c r="N17" s="3">
        <v>281</v>
      </c>
      <c r="O17" s="3">
        <v>40</v>
      </c>
      <c r="P17" s="22">
        <f t="shared" si="4"/>
        <v>93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-44</v>
      </c>
      <c r="E18" s="3">
        <v>187</v>
      </c>
      <c r="F18" s="3">
        <v>231</v>
      </c>
      <c r="G18" s="3">
        <f t="shared" si="1"/>
        <v>29</v>
      </c>
      <c r="H18" s="3">
        <f t="shared" si="2"/>
        <v>516</v>
      </c>
      <c r="I18" s="3">
        <v>227</v>
      </c>
      <c r="J18" s="3">
        <v>280</v>
      </c>
      <c r="K18" s="3">
        <v>9</v>
      </c>
      <c r="L18" s="3">
        <f t="shared" si="3"/>
        <v>487</v>
      </c>
      <c r="M18" s="3">
        <v>224</v>
      </c>
      <c r="N18" s="3">
        <v>254</v>
      </c>
      <c r="O18" s="3">
        <v>9</v>
      </c>
      <c r="P18" s="22">
        <f t="shared" si="4"/>
        <v>-15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-98</v>
      </c>
      <c r="E19" s="3">
        <v>155</v>
      </c>
      <c r="F19" s="3">
        <v>253</v>
      </c>
      <c r="G19" s="3">
        <f t="shared" si="1"/>
        <v>-55</v>
      </c>
      <c r="H19" s="3">
        <f t="shared" si="2"/>
        <v>469</v>
      </c>
      <c r="I19" s="3">
        <v>222</v>
      </c>
      <c r="J19" s="3">
        <v>228</v>
      </c>
      <c r="K19" s="3">
        <v>19</v>
      </c>
      <c r="L19" s="3">
        <f t="shared" si="3"/>
        <v>524</v>
      </c>
      <c r="M19" s="3">
        <v>208</v>
      </c>
      <c r="N19" s="3">
        <v>270</v>
      </c>
      <c r="O19" s="3">
        <v>46</v>
      </c>
      <c r="P19" s="22">
        <f t="shared" si="4"/>
        <v>-153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SUM(D8:D19)/366</f>
        <v>-1.407103825136612</v>
      </c>
      <c r="E20" s="39">
        <f t="shared" si="5"/>
        <v>6.2103825136612025</v>
      </c>
      <c r="F20" s="39">
        <f t="shared" si="5"/>
        <v>7.617486338797814</v>
      </c>
      <c r="G20" s="39">
        <f t="shared" si="5"/>
        <v>-0.39617486338797814</v>
      </c>
      <c r="H20" s="39">
        <f t="shared" si="5"/>
        <v>24.079234972677597</v>
      </c>
      <c r="I20" s="39">
        <f t="shared" si="5"/>
        <v>9.620218579234972</v>
      </c>
      <c r="J20" s="39">
        <f t="shared" si="5"/>
        <v>13.540983606557377</v>
      </c>
      <c r="K20" s="39">
        <f t="shared" si="5"/>
        <v>0.9180327868852459</v>
      </c>
      <c r="L20" s="39">
        <f t="shared" si="5"/>
        <v>24.475409836065573</v>
      </c>
      <c r="M20" s="39">
        <f t="shared" si="5"/>
        <v>8.308743169398907</v>
      </c>
      <c r="N20" s="39">
        <f t="shared" si="5"/>
        <v>14.986338797814208</v>
      </c>
      <c r="O20" s="39">
        <f t="shared" si="5"/>
        <v>1.180327868852459</v>
      </c>
      <c r="P20" s="40">
        <f t="shared" si="5"/>
        <v>-1.8032786885245902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5" max="15" man="1"/>
    <brk id="16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40</v>
      </c>
      <c r="B8" s="25">
        <v>1</v>
      </c>
      <c r="C8" s="26" t="s">
        <v>20</v>
      </c>
      <c r="D8" s="27">
        <f aca="true" t="shared" si="0" ref="D8:D19">E8-F8</f>
        <v>-73</v>
      </c>
      <c r="E8" s="27">
        <v>191</v>
      </c>
      <c r="F8" s="27">
        <v>264</v>
      </c>
      <c r="G8" s="27">
        <f aca="true" t="shared" si="1" ref="G8:G19">H8-L8</f>
        <v>40</v>
      </c>
      <c r="H8" s="52">
        <f aca="true" t="shared" si="2" ref="H8:H19">SUM(I8:K8)</f>
        <v>542</v>
      </c>
      <c r="I8" s="27">
        <v>256</v>
      </c>
      <c r="J8" s="27">
        <v>275</v>
      </c>
      <c r="K8" s="27">
        <v>11</v>
      </c>
      <c r="L8" s="52">
        <f>SUM(M8:O8)</f>
        <v>502</v>
      </c>
      <c r="M8" s="27">
        <v>214</v>
      </c>
      <c r="N8" s="27">
        <v>258</v>
      </c>
      <c r="O8" s="27">
        <v>30</v>
      </c>
      <c r="P8" s="28">
        <f aca="true" t="shared" si="3" ref="P8:P19">D8+G8</f>
        <v>-33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-85</v>
      </c>
      <c r="E9" s="3">
        <v>154</v>
      </c>
      <c r="F9" s="3">
        <v>239</v>
      </c>
      <c r="G9" s="3">
        <f t="shared" si="1"/>
        <v>67</v>
      </c>
      <c r="H9" s="3">
        <f t="shared" si="2"/>
        <v>574</v>
      </c>
      <c r="I9" s="3">
        <v>278</v>
      </c>
      <c r="J9" s="3">
        <v>287</v>
      </c>
      <c r="K9" s="3">
        <v>9</v>
      </c>
      <c r="L9" s="3">
        <f aca="true" t="shared" si="4" ref="L9:L19">SUM(M9:O9)</f>
        <v>507</v>
      </c>
      <c r="M9" s="3">
        <v>231</v>
      </c>
      <c r="N9" s="3">
        <v>271</v>
      </c>
      <c r="O9" s="3">
        <v>5</v>
      </c>
      <c r="P9" s="22">
        <f t="shared" si="3"/>
        <v>-18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-84</v>
      </c>
      <c r="E10" s="3">
        <v>161</v>
      </c>
      <c r="F10" s="3">
        <v>245</v>
      </c>
      <c r="G10" s="3">
        <f t="shared" si="1"/>
        <v>-812</v>
      </c>
      <c r="H10" s="3">
        <f t="shared" si="2"/>
        <v>1456</v>
      </c>
      <c r="I10" s="3">
        <v>569</v>
      </c>
      <c r="J10" s="3">
        <v>870</v>
      </c>
      <c r="K10" s="3">
        <v>17</v>
      </c>
      <c r="L10" s="3">
        <f t="shared" si="4"/>
        <v>2268</v>
      </c>
      <c r="M10" s="3">
        <v>544</v>
      </c>
      <c r="N10" s="3">
        <v>1706</v>
      </c>
      <c r="O10" s="3">
        <v>18</v>
      </c>
      <c r="P10" s="22">
        <f t="shared" si="3"/>
        <v>-896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-88</v>
      </c>
      <c r="E11" s="3">
        <v>163</v>
      </c>
      <c r="F11" s="3">
        <v>251</v>
      </c>
      <c r="G11" s="3">
        <f t="shared" si="1"/>
        <v>388</v>
      </c>
      <c r="H11" s="3">
        <f t="shared" si="2"/>
        <v>1707</v>
      </c>
      <c r="I11" s="3">
        <v>535</v>
      </c>
      <c r="J11" s="3">
        <v>1157</v>
      </c>
      <c r="K11" s="3">
        <v>15</v>
      </c>
      <c r="L11" s="3">
        <f t="shared" si="4"/>
        <v>1319</v>
      </c>
      <c r="M11" s="3">
        <v>381</v>
      </c>
      <c r="N11" s="3">
        <v>909</v>
      </c>
      <c r="O11" s="3">
        <v>29</v>
      </c>
      <c r="P11" s="22">
        <f t="shared" si="3"/>
        <v>300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-62</v>
      </c>
      <c r="E12" s="3">
        <v>201</v>
      </c>
      <c r="F12" s="3">
        <v>263</v>
      </c>
      <c r="G12" s="3">
        <f t="shared" si="1"/>
        <v>66</v>
      </c>
      <c r="H12" s="3">
        <f t="shared" si="2"/>
        <v>611</v>
      </c>
      <c r="I12" s="3">
        <v>268</v>
      </c>
      <c r="J12" s="3">
        <v>327</v>
      </c>
      <c r="K12" s="3">
        <v>16</v>
      </c>
      <c r="L12" s="3">
        <f t="shared" si="4"/>
        <v>545</v>
      </c>
      <c r="M12" s="3">
        <v>225</v>
      </c>
      <c r="N12" s="3">
        <v>306</v>
      </c>
      <c r="O12" s="3">
        <v>14</v>
      </c>
      <c r="P12" s="22">
        <f t="shared" si="3"/>
        <v>4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-17</v>
      </c>
      <c r="E13" s="3">
        <v>169</v>
      </c>
      <c r="F13" s="3">
        <v>186</v>
      </c>
      <c r="G13" s="3">
        <f t="shared" si="1"/>
        <v>-20</v>
      </c>
      <c r="H13" s="3">
        <f>SUM(I13:K13)</f>
        <v>489</v>
      </c>
      <c r="I13" s="3">
        <v>228</v>
      </c>
      <c r="J13" s="3">
        <v>253</v>
      </c>
      <c r="K13" s="3">
        <v>8</v>
      </c>
      <c r="L13" s="3">
        <f t="shared" si="4"/>
        <v>509</v>
      </c>
      <c r="M13" s="3">
        <v>184</v>
      </c>
      <c r="N13" s="3">
        <v>287</v>
      </c>
      <c r="O13" s="3">
        <v>38</v>
      </c>
      <c r="P13" s="22">
        <f t="shared" si="3"/>
        <v>-37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-6</v>
      </c>
      <c r="E14" s="3">
        <v>209</v>
      </c>
      <c r="F14" s="3">
        <v>215</v>
      </c>
      <c r="G14" s="3">
        <f t="shared" si="1"/>
        <v>18</v>
      </c>
      <c r="H14" s="3">
        <f t="shared" si="2"/>
        <v>582</v>
      </c>
      <c r="I14" s="3">
        <v>256</v>
      </c>
      <c r="J14" s="3">
        <v>318</v>
      </c>
      <c r="K14" s="3">
        <v>8</v>
      </c>
      <c r="L14" s="3">
        <f t="shared" si="4"/>
        <v>564</v>
      </c>
      <c r="M14" s="3">
        <v>199</v>
      </c>
      <c r="N14" s="3">
        <v>351</v>
      </c>
      <c r="O14" s="3">
        <v>14</v>
      </c>
      <c r="P14" s="22">
        <f t="shared" si="3"/>
        <v>12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13</v>
      </c>
      <c r="E15" s="3">
        <v>196</v>
      </c>
      <c r="F15" s="3">
        <v>183</v>
      </c>
      <c r="G15" s="3">
        <f t="shared" si="1"/>
        <v>-74</v>
      </c>
      <c r="H15" s="3">
        <f t="shared" si="2"/>
        <v>517</v>
      </c>
      <c r="I15" s="3">
        <v>181</v>
      </c>
      <c r="J15" s="3">
        <v>328</v>
      </c>
      <c r="K15" s="3">
        <v>8</v>
      </c>
      <c r="L15" s="3">
        <f t="shared" si="4"/>
        <v>591</v>
      </c>
      <c r="M15" s="3">
        <v>185</v>
      </c>
      <c r="N15" s="3">
        <v>373</v>
      </c>
      <c r="O15" s="3">
        <v>33</v>
      </c>
      <c r="P15" s="22">
        <f t="shared" si="3"/>
        <v>-61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-39</v>
      </c>
      <c r="E16" s="3">
        <v>187</v>
      </c>
      <c r="F16" s="3">
        <v>226</v>
      </c>
      <c r="G16" s="3">
        <f t="shared" si="1"/>
        <v>-10</v>
      </c>
      <c r="H16" s="3">
        <f t="shared" si="2"/>
        <v>606</v>
      </c>
      <c r="I16" s="3">
        <v>234</v>
      </c>
      <c r="J16" s="3">
        <v>360</v>
      </c>
      <c r="K16" s="3">
        <v>12</v>
      </c>
      <c r="L16" s="3">
        <f t="shared" si="4"/>
        <v>616</v>
      </c>
      <c r="M16" s="3">
        <v>196</v>
      </c>
      <c r="N16" s="41">
        <v>383</v>
      </c>
      <c r="O16" s="3">
        <v>37</v>
      </c>
      <c r="P16" s="22">
        <f t="shared" si="3"/>
        <v>-49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-25</v>
      </c>
      <c r="E17" s="3">
        <v>204</v>
      </c>
      <c r="F17" s="3">
        <v>229</v>
      </c>
      <c r="G17" s="3">
        <f t="shared" si="1"/>
        <v>63</v>
      </c>
      <c r="H17" s="3">
        <f t="shared" si="2"/>
        <v>602</v>
      </c>
      <c r="I17" s="3">
        <v>263</v>
      </c>
      <c r="J17" s="3">
        <v>330</v>
      </c>
      <c r="K17" s="3">
        <v>9</v>
      </c>
      <c r="L17" s="3">
        <f t="shared" si="4"/>
        <v>539</v>
      </c>
      <c r="M17" s="3">
        <v>215</v>
      </c>
      <c r="N17" s="3">
        <v>308</v>
      </c>
      <c r="O17" s="3">
        <v>16</v>
      </c>
      <c r="P17" s="22">
        <f t="shared" si="3"/>
        <v>38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-39</v>
      </c>
      <c r="E18" s="3">
        <v>187</v>
      </c>
      <c r="F18" s="3">
        <v>226</v>
      </c>
      <c r="G18" s="3">
        <f t="shared" si="1"/>
        <v>-44</v>
      </c>
      <c r="H18" s="3">
        <f t="shared" si="2"/>
        <v>463</v>
      </c>
      <c r="I18" s="3">
        <v>229</v>
      </c>
      <c r="J18" s="3">
        <v>227</v>
      </c>
      <c r="K18" s="3">
        <v>7</v>
      </c>
      <c r="L18" s="3">
        <f t="shared" si="4"/>
        <v>507</v>
      </c>
      <c r="M18" s="3">
        <v>213</v>
      </c>
      <c r="N18" s="3">
        <v>253</v>
      </c>
      <c r="O18" s="3">
        <v>41</v>
      </c>
      <c r="P18" s="22">
        <f t="shared" si="3"/>
        <v>-83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-92</v>
      </c>
      <c r="E19" s="3">
        <v>152</v>
      </c>
      <c r="F19" s="3">
        <v>244</v>
      </c>
      <c r="G19" s="3">
        <f t="shared" si="1"/>
        <v>24</v>
      </c>
      <c r="H19" s="3">
        <f t="shared" si="2"/>
        <v>536</v>
      </c>
      <c r="I19" s="3">
        <v>285</v>
      </c>
      <c r="J19" s="3">
        <v>242</v>
      </c>
      <c r="K19" s="3">
        <v>9</v>
      </c>
      <c r="L19" s="3">
        <f t="shared" si="4"/>
        <v>512</v>
      </c>
      <c r="M19" s="3">
        <v>253</v>
      </c>
      <c r="N19" s="3">
        <v>243</v>
      </c>
      <c r="O19" s="3">
        <v>16</v>
      </c>
      <c r="P19" s="22">
        <f t="shared" si="3"/>
        <v>-68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SUM(D8:D19)/365</f>
        <v>-1.6356164383561644</v>
      </c>
      <c r="E20" s="39">
        <f t="shared" si="5"/>
        <v>5.956164383561644</v>
      </c>
      <c r="F20" s="39">
        <f t="shared" si="5"/>
        <v>7.5917808219178085</v>
      </c>
      <c r="G20" s="39">
        <f t="shared" si="5"/>
        <v>-0.8054794520547945</v>
      </c>
      <c r="H20" s="39">
        <f t="shared" si="5"/>
        <v>23.794520547945204</v>
      </c>
      <c r="I20" s="39">
        <f t="shared" si="5"/>
        <v>9.813698630136987</v>
      </c>
      <c r="J20" s="39">
        <f t="shared" si="5"/>
        <v>13.627397260273973</v>
      </c>
      <c r="K20" s="39">
        <f t="shared" si="5"/>
        <v>0.35342465753424657</v>
      </c>
      <c r="L20" s="39">
        <f t="shared" si="5"/>
        <v>24.6</v>
      </c>
      <c r="M20" s="39">
        <f t="shared" si="5"/>
        <v>8.32876712328767</v>
      </c>
      <c r="N20" s="39">
        <f t="shared" si="5"/>
        <v>15.473972602739726</v>
      </c>
      <c r="O20" s="39">
        <f t="shared" si="5"/>
        <v>0.7972602739726027</v>
      </c>
      <c r="P20" s="40">
        <f t="shared" si="5"/>
        <v>-2.441095890410959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41</v>
      </c>
      <c r="B8" s="25">
        <v>1</v>
      </c>
      <c r="C8" s="26" t="s">
        <v>20</v>
      </c>
      <c r="D8" s="27">
        <f aca="true" t="shared" si="0" ref="D8:D19">E8-F8</f>
        <v>-105</v>
      </c>
      <c r="E8" s="27">
        <v>183</v>
      </c>
      <c r="F8" s="27">
        <v>288</v>
      </c>
      <c r="G8" s="27">
        <f aca="true" t="shared" si="1" ref="G8:G19">H8-L8</f>
        <v>78</v>
      </c>
      <c r="H8" s="52">
        <f aca="true" t="shared" si="2" ref="H8:H19">SUM(I8:K8)</f>
        <v>583</v>
      </c>
      <c r="I8" s="27">
        <v>263</v>
      </c>
      <c r="J8" s="27">
        <v>307</v>
      </c>
      <c r="K8" s="27">
        <v>13</v>
      </c>
      <c r="L8" s="52">
        <f>SUM(M8:O8)</f>
        <v>505</v>
      </c>
      <c r="M8" s="27">
        <v>211</v>
      </c>
      <c r="N8" s="27">
        <v>259</v>
      </c>
      <c r="O8" s="27">
        <v>35</v>
      </c>
      <c r="P8" s="28">
        <f aca="true" t="shared" si="3" ref="P8:P19">D8+G8</f>
        <v>-27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-79</v>
      </c>
      <c r="E9" s="3">
        <v>163</v>
      </c>
      <c r="F9" s="3">
        <v>242</v>
      </c>
      <c r="G9" s="3">
        <f t="shared" si="1"/>
        <v>-41</v>
      </c>
      <c r="H9" s="3">
        <f t="shared" si="2"/>
        <v>551</v>
      </c>
      <c r="I9" s="3">
        <v>288</v>
      </c>
      <c r="J9" s="3">
        <v>247</v>
      </c>
      <c r="K9" s="3">
        <v>16</v>
      </c>
      <c r="L9" s="3">
        <f aca="true" t="shared" si="4" ref="L9:L19">SUM(M9:O9)</f>
        <v>592</v>
      </c>
      <c r="M9" s="3">
        <v>250</v>
      </c>
      <c r="N9" s="3">
        <v>317</v>
      </c>
      <c r="O9" s="3">
        <v>25</v>
      </c>
      <c r="P9" s="22">
        <f t="shared" si="3"/>
        <v>-120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-68</v>
      </c>
      <c r="E10" s="3">
        <v>161</v>
      </c>
      <c r="F10" s="3">
        <v>229</v>
      </c>
      <c r="G10" s="3">
        <f t="shared" si="1"/>
        <v>-554</v>
      </c>
      <c r="H10" s="3">
        <f t="shared" si="2"/>
        <v>1656</v>
      </c>
      <c r="I10" s="3">
        <v>668</v>
      </c>
      <c r="J10" s="3">
        <v>963</v>
      </c>
      <c r="K10" s="3">
        <v>25</v>
      </c>
      <c r="L10" s="3">
        <f t="shared" si="4"/>
        <v>2210</v>
      </c>
      <c r="M10" s="3">
        <v>623</v>
      </c>
      <c r="N10" s="3">
        <v>1562</v>
      </c>
      <c r="O10" s="3">
        <v>25</v>
      </c>
      <c r="P10" s="22">
        <f t="shared" si="3"/>
        <v>-622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-88</v>
      </c>
      <c r="E11" s="3">
        <v>151</v>
      </c>
      <c r="F11" s="3">
        <v>239</v>
      </c>
      <c r="G11" s="3">
        <f>H11-L11</f>
        <v>329</v>
      </c>
      <c r="H11" s="3">
        <f>SUM(I11:K11)</f>
        <v>1459</v>
      </c>
      <c r="I11" s="3">
        <v>457</v>
      </c>
      <c r="J11" s="3">
        <v>983</v>
      </c>
      <c r="K11" s="3">
        <v>19</v>
      </c>
      <c r="L11" s="3">
        <f>SUM(M11:O11)</f>
        <v>1130</v>
      </c>
      <c r="M11" s="3">
        <v>316</v>
      </c>
      <c r="N11" s="3">
        <v>798</v>
      </c>
      <c r="O11" s="3">
        <v>16</v>
      </c>
      <c r="P11" s="22">
        <f>D11+G11</f>
        <v>241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-61</v>
      </c>
      <c r="E12" s="3">
        <v>168</v>
      </c>
      <c r="F12" s="3">
        <v>229</v>
      </c>
      <c r="G12" s="3">
        <f t="shared" si="1"/>
        <v>-9</v>
      </c>
      <c r="H12" s="3">
        <f t="shared" si="2"/>
        <v>521</v>
      </c>
      <c r="I12" s="3">
        <v>248</v>
      </c>
      <c r="J12" s="3">
        <v>265</v>
      </c>
      <c r="K12" s="3">
        <v>8</v>
      </c>
      <c r="L12" s="3">
        <f t="shared" si="4"/>
        <v>530</v>
      </c>
      <c r="M12" s="3">
        <v>195</v>
      </c>
      <c r="N12" s="3">
        <v>306</v>
      </c>
      <c r="O12" s="3">
        <v>29</v>
      </c>
      <c r="P12" s="22">
        <f t="shared" si="3"/>
        <v>-70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>E13-F13</f>
        <v>-46</v>
      </c>
      <c r="E13" s="3">
        <v>175</v>
      </c>
      <c r="F13" s="3">
        <v>221</v>
      </c>
      <c r="G13" s="3">
        <f>H13-L13</f>
        <v>34</v>
      </c>
      <c r="H13" s="3">
        <f>SUM(I13:K13)</f>
        <v>515</v>
      </c>
      <c r="I13" s="3">
        <v>219</v>
      </c>
      <c r="J13" s="3">
        <v>279</v>
      </c>
      <c r="K13" s="3">
        <v>17</v>
      </c>
      <c r="L13" s="3">
        <f>SUM(M13:O13)</f>
        <v>481</v>
      </c>
      <c r="M13" s="3">
        <v>181</v>
      </c>
      <c r="N13" s="3">
        <v>278</v>
      </c>
      <c r="O13" s="3">
        <v>22</v>
      </c>
      <c r="P13" s="22">
        <f>D13+G13</f>
        <v>-12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-1</v>
      </c>
      <c r="E14" s="3">
        <v>227</v>
      </c>
      <c r="F14" s="3">
        <v>228</v>
      </c>
      <c r="G14" s="3">
        <f t="shared" si="1"/>
        <v>-5</v>
      </c>
      <c r="H14" s="3">
        <f t="shared" si="2"/>
        <v>568</v>
      </c>
      <c r="I14" s="3">
        <v>258</v>
      </c>
      <c r="J14" s="3">
        <v>297</v>
      </c>
      <c r="K14" s="3">
        <v>13</v>
      </c>
      <c r="L14" s="3">
        <f t="shared" si="4"/>
        <v>573</v>
      </c>
      <c r="M14" s="3">
        <v>243</v>
      </c>
      <c r="N14" s="3">
        <v>314</v>
      </c>
      <c r="O14" s="3">
        <v>16</v>
      </c>
      <c r="P14" s="22">
        <f t="shared" si="3"/>
        <v>-6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-23</v>
      </c>
      <c r="E15" s="3">
        <v>188</v>
      </c>
      <c r="F15" s="3">
        <v>211</v>
      </c>
      <c r="G15" s="3">
        <f t="shared" si="1"/>
        <v>81</v>
      </c>
      <c r="H15" s="3">
        <f t="shared" si="2"/>
        <v>564</v>
      </c>
      <c r="I15" s="3">
        <v>240</v>
      </c>
      <c r="J15" s="3">
        <v>309</v>
      </c>
      <c r="K15" s="3">
        <v>15</v>
      </c>
      <c r="L15" s="3">
        <f t="shared" si="4"/>
        <v>483</v>
      </c>
      <c r="M15" s="3">
        <v>145</v>
      </c>
      <c r="N15" s="3">
        <v>324</v>
      </c>
      <c r="O15" s="3">
        <v>14</v>
      </c>
      <c r="P15" s="22">
        <f t="shared" si="3"/>
        <v>58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-30</v>
      </c>
      <c r="E16" s="3">
        <v>198</v>
      </c>
      <c r="F16" s="3">
        <v>228</v>
      </c>
      <c r="G16" s="3">
        <f t="shared" si="1"/>
        <v>-63</v>
      </c>
      <c r="H16" s="3">
        <f t="shared" si="2"/>
        <v>510</v>
      </c>
      <c r="I16" s="3">
        <v>198</v>
      </c>
      <c r="J16" s="3">
        <v>299</v>
      </c>
      <c r="K16" s="3">
        <v>13</v>
      </c>
      <c r="L16" s="3">
        <f t="shared" si="4"/>
        <v>573</v>
      </c>
      <c r="M16" s="3">
        <v>227</v>
      </c>
      <c r="N16" s="41">
        <v>324</v>
      </c>
      <c r="O16" s="3">
        <v>22</v>
      </c>
      <c r="P16" s="22">
        <f t="shared" si="3"/>
        <v>-93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-23</v>
      </c>
      <c r="E17" s="3">
        <v>184</v>
      </c>
      <c r="F17" s="3">
        <v>207</v>
      </c>
      <c r="G17" s="3">
        <f t="shared" si="1"/>
        <v>49</v>
      </c>
      <c r="H17" s="3">
        <f t="shared" si="2"/>
        <v>623</v>
      </c>
      <c r="I17" s="3">
        <v>286</v>
      </c>
      <c r="J17" s="3">
        <v>328</v>
      </c>
      <c r="K17" s="3">
        <v>9</v>
      </c>
      <c r="L17" s="3">
        <f t="shared" si="4"/>
        <v>574</v>
      </c>
      <c r="M17" s="3">
        <v>236</v>
      </c>
      <c r="N17" s="3">
        <v>294</v>
      </c>
      <c r="O17" s="3">
        <v>44</v>
      </c>
      <c r="P17" s="22">
        <f t="shared" si="3"/>
        <v>26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-33</v>
      </c>
      <c r="E18" s="3">
        <v>174</v>
      </c>
      <c r="F18" s="3">
        <v>207</v>
      </c>
      <c r="G18" s="3">
        <f t="shared" si="1"/>
        <v>85</v>
      </c>
      <c r="H18" s="3">
        <f t="shared" si="2"/>
        <v>458</v>
      </c>
      <c r="I18" s="3">
        <v>249</v>
      </c>
      <c r="J18" s="3">
        <v>196</v>
      </c>
      <c r="K18" s="3">
        <v>13</v>
      </c>
      <c r="L18" s="3">
        <f t="shared" si="4"/>
        <v>373</v>
      </c>
      <c r="M18" s="3">
        <v>170</v>
      </c>
      <c r="N18" s="3">
        <v>183</v>
      </c>
      <c r="O18" s="3">
        <v>20</v>
      </c>
      <c r="P18" s="22">
        <f t="shared" si="3"/>
        <v>52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-33</v>
      </c>
      <c r="E19" s="3">
        <v>205</v>
      </c>
      <c r="F19" s="3">
        <v>238</v>
      </c>
      <c r="G19" s="3">
        <f t="shared" si="1"/>
        <v>-8</v>
      </c>
      <c r="H19" s="3">
        <f t="shared" si="2"/>
        <v>425</v>
      </c>
      <c r="I19" s="3">
        <v>186</v>
      </c>
      <c r="J19" s="3">
        <v>227</v>
      </c>
      <c r="K19" s="3">
        <v>12</v>
      </c>
      <c r="L19" s="3">
        <f t="shared" si="4"/>
        <v>433</v>
      </c>
      <c r="M19" s="3">
        <v>171</v>
      </c>
      <c r="N19" s="3">
        <v>231</v>
      </c>
      <c r="O19" s="3">
        <v>31</v>
      </c>
      <c r="P19" s="22">
        <f t="shared" si="3"/>
        <v>-41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SUM(D8:D19)/365</f>
        <v>-1.6164383561643836</v>
      </c>
      <c r="E20" s="39">
        <f t="shared" si="5"/>
        <v>5.964383561643835</v>
      </c>
      <c r="F20" s="39">
        <f t="shared" si="5"/>
        <v>7.580821917808219</v>
      </c>
      <c r="G20" s="39">
        <f t="shared" si="5"/>
        <v>-0.06575342465753424</v>
      </c>
      <c r="H20" s="39">
        <f t="shared" si="5"/>
        <v>23.104109589041094</v>
      </c>
      <c r="I20" s="39">
        <f t="shared" si="5"/>
        <v>9.753424657534246</v>
      </c>
      <c r="J20" s="39">
        <f t="shared" si="5"/>
        <v>12.876712328767123</v>
      </c>
      <c r="K20" s="39">
        <f t="shared" si="5"/>
        <v>0.473972602739726</v>
      </c>
      <c r="L20" s="39">
        <f t="shared" si="5"/>
        <v>23.16986301369863</v>
      </c>
      <c r="M20" s="39">
        <f t="shared" si="5"/>
        <v>8.131506849315068</v>
      </c>
      <c r="N20" s="39">
        <f t="shared" si="5"/>
        <v>14.219178082191782</v>
      </c>
      <c r="O20" s="39">
        <f t="shared" si="5"/>
        <v>0.8191780821917808</v>
      </c>
      <c r="P20" s="40">
        <f t="shared" si="5"/>
        <v>-1.6821917808219178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42</v>
      </c>
      <c r="B8" s="25">
        <v>1</v>
      </c>
      <c r="C8" s="26" t="s">
        <v>20</v>
      </c>
      <c r="D8" s="27">
        <f aca="true" t="shared" si="0" ref="D8:D19">E8-F8</f>
        <v>-133</v>
      </c>
      <c r="E8" s="27">
        <v>190</v>
      </c>
      <c r="F8" s="27">
        <v>323</v>
      </c>
      <c r="G8" s="27">
        <f aca="true" t="shared" si="1" ref="G8:G19">H8-L8</f>
        <v>23</v>
      </c>
      <c r="H8" s="52">
        <f aca="true" t="shared" si="2" ref="H8:H19">SUM(I8:K8)</f>
        <v>528</v>
      </c>
      <c r="I8" s="27">
        <v>244</v>
      </c>
      <c r="J8" s="27">
        <v>273</v>
      </c>
      <c r="K8" s="27">
        <v>11</v>
      </c>
      <c r="L8" s="52">
        <f>SUM(M8:O8)</f>
        <v>505</v>
      </c>
      <c r="M8" s="27">
        <v>203</v>
      </c>
      <c r="N8" s="27">
        <v>280</v>
      </c>
      <c r="O8" s="27">
        <v>22</v>
      </c>
      <c r="P8" s="28">
        <f aca="true" t="shared" si="3" ref="P8:P19">D8+G8</f>
        <v>-110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-88</v>
      </c>
      <c r="E9" s="3">
        <v>151</v>
      </c>
      <c r="F9" s="3">
        <v>239</v>
      </c>
      <c r="G9" s="3">
        <f t="shared" si="1"/>
        <v>5</v>
      </c>
      <c r="H9" s="3">
        <f t="shared" si="2"/>
        <v>653</v>
      </c>
      <c r="I9" s="3">
        <v>386</v>
      </c>
      <c r="J9" s="3">
        <v>258</v>
      </c>
      <c r="K9" s="3">
        <v>9</v>
      </c>
      <c r="L9" s="3">
        <f aca="true" t="shared" si="4" ref="L9:L19">SUM(M9:O9)</f>
        <v>648</v>
      </c>
      <c r="M9" s="3">
        <v>345</v>
      </c>
      <c r="N9" s="3">
        <v>287</v>
      </c>
      <c r="O9" s="3">
        <v>16</v>
      </c>
      <c r="P9" s="22">
        <f t="shared" si="3"/>
        <v>-83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-65</v>
      </c>
      <c r="E10" s="3">
        <v>188</v>
      </c>
      <c r="F10" s="3">
        <v>253</v>
      </c>
      <c r="G10" s="3">
        <f t="shared" si="1"/>
        <v>-531</v>
      </c>
      <c r="H10" s="3">
        <f t="shared" si="2"/>
        <v>1667</v>
      </c>
      <c r="I10" s="3">
        <v>620</v>
      </c>
      <c r="J10" s="3">
        <v>1037</v>
      </c>
      <c r="K10" s="3">
        <v>10</v>
      </c>
      <c r="L10" s="3">
        <f t="shared" si="4"/>
        <v>2198</v>
      </c>
      <c r="M10" s="3">
        <v>515</v>
      </c>
      <c r="N10" s="3">
        <v>1657</v>
      </c>
      <c r="O10" s="3">
        <v>26</v>
      </c>
      <c r="P10" s="22">
        <f t="shared" si="3"/>
        <v>-596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-51</v>
      </c>
      <c r="E11" s="3">
        <v>185</v>
      </c>
      <c r="F11" s="3">
        <v>236</v>
      </c>
      <c r="G11" s="3">
        <f>H11-L11</f>
        <v>141</v>
      </c>
      <c r="H11" s="3">
        <f>SUM(I11:K11)</f>
        <v>1392</v>
      </c>
      <c r="I11" s="3">
        <v>441</v>
      </c>
      <c r="J11" s="3">
        <v>934</v>
      </c>
      <c r="K11" s="3">
        <v>17</v>
      </c>
      <c r="L11" s="3">
        <f>SUM(M11:O11)</f>
        <v>1251</v>
      </c>
      <c r="M11" s="3">
        <v>339</v>
      </c>
      <c r="N11" s="3">
        <v>888</v>
      </c>
      <c r="O11" s="3">
        <v>24</v>
      </c>
      <c r="P11" s="22">
        <f>D11+G11</f>
        <v>90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-43</v>
      </c>
      <c r="E12" s="3">
        <v>178</v>
      </c>
      <c r="F12" s="3">
        <v>221</v>
      </c>
      <c r="G12" s="3">
        <f t="shared" si="1"/>
        <v>40</v>
      </c>
      <c r="H12" s="3">
        <f t="shared" si="2"/>
        <v>574</v>
      </c>
      <c r="I12" s="3">
        <v>241</v>
      </c>
      <c r="J12" s="3">
        <v>317</v>
      </c>
      <c r="K12" s="3">
        <v>16</v>
      </c>
      <c r="L12" s="3">
        <f t="shared" si="4"/>
        <v>534</v>
      </c>
      <c r="M12" s="3">
        <v>187</v>
      </c>
      <c r="N12" s="3">
        <v>338</v>
      </c>
      <c r="O12" s="3">
        <v>9</v>
      </c>
      <c r="P12" s="22">
        <f t="shared" si="3"/>
        <v>-3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>E13-F13</f>
        <v>-51</v>
      </c>
      <c r="E13" s="3">
        <v>171</v>
      </c>
      <c r="F13" s="3">
        <v>222</v>
      </c>
      <c r="G13" s="3">
        <f>H13-L13</f>
        <v>21</v>
      </c>
      <c r="H13" s="3">
        <f>SUM(I13:K13)</f>
        <v>543</v>
      </c>
      <c r="I13" s="3">
        <v>252</v>
      </c>
      <c r="J13" s="3">
        <v>279</v>
      </c>
      <c r="K13" s="3">
        <v>12</v>
      </c>
      <c r="L13" s="3">
        <f>SUM(M13:O13)</f>
        <v>522</v>
      </c>
      <c r="M13" s="3">
        <v>192</v>
      </c>
      <c r="N13" s="3">
        <v>290</v>
      </c>
      <c r="O13" s="3">
        <v>40</v>
      </c>
      <c r="P13" s="22">
        <f>D13+G13</f>
        <v>-30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-22</v>
      </c>
      <c r="E14" s="3">
        <v>199</v>
      </c>
      <c r="F14" s="3">
        <v>221</v>
      </c>
      <c r="G14" s="3">
        <f t="shared" si="1"/>
        <v>50</v>
      </c>
      <c r="H14" s="3">
        <f t="shared" si="2"/>
        <v>599</v>
      </c>
      <c r="I14" s="3">
        <v>279</v>
      </c>
      <c r="J14" s="3">
        <v>309</v>
      </c>
      <c r="K14" s="3">
        <v>11</v>
      </c>
      <c r="L14" s="3">
        <f t="shared" si="4"/>
        <v>549</v>
      </c>
      <c r="M14" s="3">
        <v>225</v>
      </c>
      <c r="N14" s="3">
        <v>296</v>
      </c>
      <c r="O14" s="3">
        <v>28</v>
      </c>
      <c r="P14" s="22">
        <f t="shared" si="3"/>
        <v>28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3</v>
      </c>
      <c r="E15" s="3">
        <v>207</v>
      </c>
      <c r="F15" s="3">
        <v>204</v>
      </c>
      <c r="G15" s="3">
        <f t="shared" si="1"/>
        <v>-52</v>
      </c>
      <c r="H15" s="3">
        <f t="shared" si="2"/>
        <v>565</v>
      </c>
      <c r="I15" s="3">
        <v>250</v>
      </c>
      <c r="J15" s="3">
        <v>303</v>
      </c>
      <c r="K15" s="3">
        <v>12</v>
      </c>
      <c r="L15" s="3">
        <f t="shared" si="4"/>
        <v>617</v>
      </c>
      <c r="M15" s="3">
        <v>167</v>
      </c>
      <c r="N15" s="3">
        <v>427</v>
      </c>
      <c r="O15" s="3">
        <v>23</v>
      </c>
      <c r="P15" s="22">
        <f t="shared" si="3"/>
        <v>-49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-61</v>
      </c>
      <c r="E16" s="3">
        <v>166</v>
      </c>
      <c r="F16" s="3">
        <v>227</v>
      </c>
      <c r="G16" s="3">
        <f t="shared" si="1"/>
        <v>81</v>
      </c>
      <c r="H16" s="3">
        <f t="shared" si="2"/>
        <v>650</v>
      </c>
      <c r="I16" s="3">
        <v>338</v>
      </c>
      <c r="J16" s="3">
        <v>303</v>
      </c>
      <c r="K16" s="3">
        <v>9</v>
      </c>
      <c r="L16" s="3">
        <f t="shared" si="4"/>
        <v>569</v>
      </c>
      <c r="M16" s="3">
        <v>213</v>
      </c>
      <c r="N16" s="41">
        <v>342</v>
      </c>
      <c r="O16" s="3">
        <v>14</v>
      </c>
      <c r="P16" s="22">
        <f t="shared" si="3"/>
        <v>20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-29</v>
      </c>
      <c r="E17" s="3">
        <v>200</v>
      </c>
      <c r="F17" s="3">
        <v>229</v>
      </c>
      <c r="G17" s="3">
        <f t="shared" si="1"/>
        <v>95</v>
      </c>
      <c r="H17" s="3">
        <f t="shared" si="2"/>
        <v>663</v>
      </c>
      <c r="I17" s="3">
        <v>295</v>
      </c>
      <c r="J17" s="3">
        <v>360</v>
      </c>
      <c r="K17" s="3">
        <v>8</v>
      </c>
      <c r="L17" s="3">
        <f t="shared" si="4"/>
        <v>568</v>
      </c>
      <c r="M17" s="3">
        <v>207</v>
      </c>
      <c r="N17" s="3">
        <v>328</v>
      </c>
      <c r="O17" s="3">
        <v>33</v>
      </c>
      <c r="P17" s="22">
        <f t="shared" si="3"/>
        <v>66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-67</v>
      </c>
      <c r="E18" s="3">
        <v>170</v>
      </c>
      <c r="F18" s="3">
        <v>237</v>
      </c>
      <c r="G18" s="3">
        <f t="shared" si="1"/>
        <v>121</v>
      </c>
      <c r="H18" s="3">
        <f t="shared" si="2"/>
        <v>529</v>
      </c>
      <c r="I18" s="3">
        <v>270</v>
      </c>
      <c r="J18" s="3">
        <v>249</v>
      </c>
      <c r="K18" s="3">
        <v>10</v>
      </c>
      <c r="L18" s="3">
        <f t="shared" si="4"/>
        <v>408</v>
      </c>
      <c r="M18" s="3">
        <v>187</v>
      </c>
      <c r="N18" s="3">
        <v>219</v>
      </c>
      <c r="O18" s="3">
        <v>2</v>
      </c>
      <c r="P18" s="22">
        <f t="shared" si="3"/>
        <v>54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-56</v>
      </c>
      <c r="E19" s="3">
        <v>182</v>
      </c>
      <c r="F19" s="3">
        <v>238</v>
      </c>
      <c r="G19" s="3">
        <f t="shared" si="1"/>
        <v>16</v>
      </c>
      <c r="H19" s="3">
        <f t="shared" si="2"/>
        <v>481</v>
      </c>
      <c r="I19" s="3">
        <v>261</v>
      </c>
      <c r="J19" s="3">
        <v>211</v>
      </c>
      <c r="K19" s="3">
        <v>9</v>
      </c>
      <c r="L19" s="3">
        <f t="shared" si="4"/>
        <v>465</v>
      </c>
      <c r="M19" s="3">
        <v>213</v>
      </c>
      <c r="N19" s="3">
        <v>239</v>
      </c>
      <c r="O19" s="3">
        <v>13</v>
      </c>
      <c r="P19" s="22">
        <f t="shared" si="3"/>
        <v>-40</v>
      </c>
    </row>
    <row r="20" spans="1:16" s="50" customFormat="1" ht="27.75" customHeight="1" thickBot="1">
      <c r="A20" s="76" t="s">
        <v>21</v>
      </c>
      <c r="B20" s="77"/>
      <c r="C20" s="78"/>
      <c r="D20" s="39">
        <f>SUM(D8:D13)/365</f>
        <v>-1.180821917808219</v>
      </c>
      <c r="E20" s="39">
        <f>SUM(F13:F18)/365</f>
        <v>3.671232876712329</v>
      </c>
      <c r="F20" s="39">
        <f aca="true" t="shared" si="5" ref="F20:N20">SUM(F8:F13)/365</f>
        <v>4.093150684931507</v>
      </c>
      <c r="G20" s="39">
        <f t="shared" si="5"/>
        <v>-0.8246575342465754</v>
      </c>
      <c r="H20" s="39">
        <f t="shared" si="5"/>
        <v>14.676712328767124</v>
      </c>
      <c r="I20" s="39">
        <f t="shared" si="5"/>
        <v>5.983561643835617</v>
      </c>
      <c r="J20" s="39">
        <f t="shared" si="5"/>
        <v>8.487671232876712</v>
      </c>
      <c r="K20" s="39">
        <f t="shared" si="5"/>
        <v>0.2054794520547945</v>
      </c>
      <c r="L20" s="39">
        <f t="shared" si="5"/>
        <v>15.501369863013698</v>
      </c>
      <c r="M20" s="39">
        <f t="shared" si="5"/>
        <v>4.879452054794521</v>
      </c>
      <c r="N20" s="39">
        <f t="shared" si="5"/>
        <v>10.246575342465754</v>
      </c>
      <c r="O20" s="39">
        <f>SUM(O8:O19)/365</f>
        <v>0.684931506849315</v>
      </c>
      <c r="P20" s="40">
        <f>SUM(P8:P19)/365</f>
        <v>-1.789041095890411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6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43</v>
      </c>
      <c r="B8" s="25">
        <v>1</v>
      </c>
      <c r="C8" s="26" t="s">
        <v>20</v>
      </c>
      <c r="D8" s="27">
        <f aca="true" t="shared" si="0" ref="D8:D19">E8-F8</f>
        <v>-83</v>
      </c>
      <c r="E8" s="27">
        <v>196</v>
      </c>
      <c r="F8" s="27">
        <v>279</v>
      </c>
      <c r="G8" s="27">
        <f aca="true" t="shared" si="1" ref="G8:G19">H8-L8</f>
        <v>19</v>
      </c>
      <c r="H8" s="52">
        <f aca="true" t="shared" si="2" ref="H8:H19">SUM(I8:K8)</f>
        <v>510</v>
      </c>
      <c r="I8" s="27">
        <v>244</v>
      </c>
      <c r="J8" s="27">
        <v>245</v>
      </c>
      <c r="K8" s="27">
        <v>21</v>
      </c>
      <c r="L8" s="52">
        <f>SUM(M8:O8)</f>
        <v>491</v>
      </c>
      <c r="M8" s="27">
        <v>188</v>
      </c>
      <c r="N8" s="27">
        <v>280</v>
      </c>
      <c r="O8" s="27">
        <v>23</v>
      </c>
      <c r="P8" s="28">
        <f aca="true" t="shared" si="3" ref="P8:P19">D8+G8</f>
        <v>-64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-114</v>
      </c>
      <c r="E9" s="3">
        <v>170</v>
      </c>
      <c r="F9" s="3">
        <v>284</v>
      </c>
      <c r="G9" s="3">
        <f t="shared" si="1"/>
        <v>60</v>
      </c>
      <c r="H9" s="3">
        <f t="shared" si="2"/>
        <v>567</v>
      </c>
      <c r="I9" s="3">
        <v>278</v>
      </c>
      <c r="J9" s="3">
        <v>280</v>
      </c>
      <c r="K9" s="3">
        <v>9</v>
      </c>
      <c r="L9" s="3">
        <f aca="true" t="shared" si="4" ref="L9:L18">SUM(M9:O9)</f>
        <v>507</v>
      </c>
      <c r="M9" s="3">
        <v>212</v>
      </c>
      <c r="N9" s="3">
        <v>283</v>
      </c>
      <c r="O9" s="3">
        <v>12</v>
      </c>
      <c r="P9" s="22">
        <f t="shared" si="3"/>
        <v>-54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-78</v>
      </c>
      <c r="E10" s="3">
        <v>182</v>
      </c>
      <c r="F10" s="3">
        <v>260</v>
      </c>
      <c r="G10" s="3">
        <f t="shared" si="1"/>
        <v>-448</v>
      </c>
      <c r="H10" s="3">
        <f t="shared" si="2"/>
        <v>1524</v>
      </c>
      <c r="I10" s="3">
        <v>534</v>
      </c>
      <c r="J10" s="3">
        <v>973</v>
      </c>
      <c r="K10" s="3">
        <v>17</v>
      </c>
      <c r="L10" s="3">
        <f t="shared" si="4"/>
        <v>1972</v>
      </c>
      <c r="M10" s="3">
        <v>528</v>
      </c>
      <c r="N10" s="3">
        <v>1436</v>
      </c>
      <c r="O10" s="3">
        <v>8</v>
      </c>
      <c r="P10" s="22">
        <f t="shared" si="3"/>
        <v>-526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-37</v>
      </c>
      <c r="E11" s="3">
        <v>163</v>
      </c>
      <c r="F11" s="3">
        <v>200</v>
      </c>
      <c r="G11" s="3">
        <f>H11-L11</f>
        <v>189</v>
      </c>
      <c r="H11" s="3">
        <f>SUM(I11:K11)</f>
        <v>1490</v>
      </c>
      <c r="I11" s="3">
        <v>561</v>
      </c>
      <c r="J11" s="3">
        <v>910</v>
      </c>
      <c r="K11" s="3">
        <v>19</v>
      </c>
      <c r="L11" s="3">
        <f>SUM(M11:O11)</f>
        <v>1301</v>
      </c>
      <c r="M11" s="3">
        <v>386</v>
      </c>
      <c r="N11" s="3">
        <v>891</v>
      </c>
      <c r="O11" s="3">
        <v>24</v>
      </c>
      <c r="P11" s="22">
        <f>D11+G11</f>
        <v>152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-67</v>
      </c>
      <c r="E12" s="3">
        <v>176</v>
      </c>
      <c r="F12" s="3">
        <v>243</v>
      </c>
      <c r="G12" s="3">
        <f t="shared" si="1"/>
        <v>14</v>
      </c>
      <c r="H12" s="3">
        <f t="shared" si="2"/>
        <v>568</v>
      </c>
      <c r="I12" s="3">
        <v>241</v>
      </c>
      <c r="J12" s="3">
        <v>306</v>
      </c>
      <c r="K12" s="3">
        <v>21</v>
      </c>
      <c r="L12" s="3">
        <f t="shared" si="4"/>
        <v>554</v>
      </c>
      <c r="M12" s="3">
        <v>212</v>
      </c>
      <c r="N12" s="3">
        <v>320</v>
      </c>
      <c r="O12" s="3">
        <v>22</v>
      </c>
      <c r="P12" s="22">
        <f t="shared" si="3"/>
        <v>-53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>E13-F13</f>
        <v>-13</v>
      </c>
      <c r="E13" s="3">
        <v>185</v>
      </c>
      <c r="F13" s="3">
        <v>198</v>
      </c>
      <c r="G13" s="3">
        <f>H13-L13</f>
        <v>70</v>
      </c>
      <c r="H13" s="3">
        <f>SUM(I13:K13)</f>
        <v>570</v>
      </c>
      <c r="I13" s="3">
        <v>244</v>
      </c>
      <c r="J13" s="3">
        <v>314</v>
      </c>
      <c r="K13" s="3">
        <v>12</v>
      </c>
      <c r="L13" s="3">
        <f>SUM(M13:O13)</f>
        <v>500</v>
      </c>
      <c r="M13" s="3">
        <v>200</v>
      </c>
      <c r="N13" s="3">
        <v>285</v>
      </c>
      <c r="O13" s="3">
        <v>15</v>
      </c>
      <c r="P13" s="22">
        <f>D13+G13</f>
        <v>57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-41</v>
      </c>
      <c r="E14" s="3">
        <v>160</v>
      </c>
      <c r="F14" s="3">
        <v>201</v>
      </c>
      <c r="G14" s="3">
        <f t="shared" si="1"/>
        <v>49</v>
      </c>
      <c r="H14" s="3">
        <f t="shared" si="2"/>
        <v>549</v>
      </c>
      <c r="I14" s="3">
        <v>214</v>
      </c>
      <c r="J14" s="3">
        <v>328</v>
      </c>
      <c r="K14" s="3">
        <v>7</v>
      </c>
      <c r="L14" s="3">
        <f t="shared" si="4"/>
        <v>500</v>
      </c>
      <c r="M14" s="3">
        <v>158</v>
      </c>
      <c r="N14" s="3">
        <v>326</v>
      </c>
      <c r="O14" s="3">
        <v>16</v>
      </c>
      <c r="P14" s="22">
        <f t="shared" si="3"/>
        <v>8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-25</v>
      </c>
      <c r="E15" s="3">
        <v>190</v>
      </c>
      <c r="F15" s="3">
        <v>215</v>
      </c>
      <c r="G15" s="3">
        <f t="shared" si="1"/>
        <v>73</v>
      </c>
      <c r="H15" s="3">
        <f t="shared" si="2"/>
        <v>638</v>
      </c>
      <c r="I15" s="3">
        <v>246</v>
      </c>
      <c r="J15" s="3">
        <v>376</v>
      </c>
      <c r="K15" s="3">
        <v>16</v>
      </c>
      <c r="L15" s="3">
        <f t="shared" si="4"/>
        <v>565</v>
      </c>
      <c r="M15" s="3">
        <v>166</v>
      </c>
      <c r="N15" s="3">
        <v>385</v>
      </c>
      <c r="O15" s="3">
        <v>14</v>
      </c>
      <c r="P15" s="22">
        <f t="shared" si="3"/>
        <v>48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-48</v>
      </c>
      <c r="E16" s="3">
        <v>176</v>
      </c>
      <c r="F16" s="3">
        <v>224</v>
      </c>
      <c r="G16" s="3">
        <f t="shared" si="1"/>
        <v>35</v>
      </c>
      <c r="H16" s="3">
        <f t="shared" si="2"/>
        <v>544</v>
      </c>
      <c r="I16" s="3">
        <v>213</v>
      </c>
      <c r="J16" s="3">
        <v>321</v>
      </c>
      <c r="K16" s="3">
        <v>10</v>
      </c>
      <c r="L16" s="3">
        <f t="shared" si="4"/>
        <v>509</v>
      </c>
      <c r="M16" s="3">
        <v>160</v>
      </c>
      <c r="N16" s="3">
        <v>334</v>
      </c>
      <c r="O16" s="3">
        <v>15</v>
      </c>
      <c r="P16" s="22">
        <f t="shared" si="3"/>
        <v>-13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-31</v>
      </c>
      <c r="E17" s="3">
        <v>187</v>
      </c>
      <c r="F17" s="3">
        <v>218</v>
      </c>
      <c r="G17" s="3">
        <f t="shared" si="1"/>
        <v>26</v>
      </c>
      <c r="H17" s="3">
        <f t="shared" si="2"/>
        <v>559</v>
      </c>
      <c r="I17" s="3">
        <v>258</v>
      </c>
      <c r="J17" s="3">
        <v>293</v>
      </c>
      <c r="K17" s="3">
        <v>8</v>
      </c>
      <c r="L17" s="3">
        <f t="shared" si="4"/>
        <v>533</v>
      </c>
      <c r="M17" s="3">
        <v>185</v>
      </c>
      <c r="N17" s="3">
        <v>313</v>
      </c>
      <c r="O17" s="3">
        <v>35</v>
      </c>
      <c r="P17" s="22">
        <f t="shared" si="3"/>
        <v>-5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-49</v>
      </c>
      <c r="E18" s="3">
        <v>186</v>
      </c>
      <c r="F18" s="3">
        <v>235</v>
      </c>
      <c r="G18" s="3">
        <f t="shared" si="1"/>
        <v>57</v>
      </c>
      <c r="H18" s="3">
        <f t="shared" si="2"/>
        <v>531</v>
      </c>
      <c r="I18" s="3">
        <v>287</v>
      </c>
      <c r="J18" s="3">
        <v>237</v>
      </c>
      <c r="K18" s="3">
        <v>7</v>
      </c>
      <c r="L18" s="3">
        <f t="shared" si="4"/>
        <v>474</v>
      </c>
      <c r="M18" s="3">
        <v>190</v>
      </c>
      <c r="N18" s="3">
        <v>272</v>
      </c>
      <c r="O18" s="3">
        <v>12</v>
      </c>
      <c r="P18" s="22">
        <f t="shared" si="3"/>
        <v>8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-62</v>
      </c>
      <c r="E19" s="3">
        <v>160</v>
      </c>
      <c r="F19" s="3">
        <v>222</v>
      </c>
      <c r="G19" s="3">
        <f t="shared" si="1"/>
        <v>61</v>
      </c>
      <c r="H19" s="3">
        <f t="shared" si="2"/>
        <v>478</v>
      </c>
      <c r="I19" s="3">
        <v>224</v>
      </c>
      <c r="J19" s="3">
        <v>234</v>
      </c>
      <c r="K19" s="3">
        <v>20</v>
      </c>
      <c r="L19" s="3">
        <v>417</v>
      </c>
      <c r="M19" s="3">
        <v>176</v>
      </c>
      <c r="N19" s="3">
        <v>225</v>
      </c>
      <c r="O19" s="3">
        <v>16</v>
      </c>
      <c r="P19" s="22">
        <f t="shared" si="3"/>
        <v>-1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SUM(D8:D19)/366</f>
        <v>-1.7704918032786885</v>
      </c>
      <c r="E20" s="39">
        <f t="shared" si="5"/>
        <v>5.8224043715847</v>
      </c>
      <c r="F20" s="39">
        <f t="shared" si="5"/>
        <v>7.592896174863388</v>
      </c>
      <c r="G20" s="39">
        <f t="shared" si="5"/>
        <v>0.5601092896174863</v>
      </c>
      <c r="H20" s="39">
        <f t="shared" si="5"/>
        <v>23.30054644808743</v>
      </c>
      <c r="I20" s="39">
        <f t="shared" si="5"/>
        <v>9.683060109289617</v>
      </c>
      <c r="J20" s="39">
        <f t="shared" si="5"/>
        <v>13.16120218579235</v>
      </c>
      <c r="K20" s="39">
        <f t="shared" si="5"/>
        <v>0.4562841530054645</v>
      </c>
      <c r="L20" s="39">
        <f t="shared" si="5"/>
        <v>22.740437158469945</v>
      </c>
      <c r="M20" s="39">
        <f t="shared" si="5"/>
        <v>7.543715846994536</v>
      </c>
      <c r="N20" s="39">
        <f t="shared" si="5"/>
        <v>14.617486338797814</v>
      </c>
      <c r="O20" s="39">
        <f t="shared" si="5"/>
        <v>0.5792349726775956</v>
      </c>
      <c r="P20" s="40">
        <f t="shared" si="5"/>
        <v>-1.210382513661202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  <rowBreaks count="2" manualBreakCount="2">
    <brk id="126" max="15" man="1"/>
    <brk id="16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5" width="8.875" style="51" customWidth="1"/>
    <col min="16" max="16" width="10.25390625" style="51" customWidth="1"/>
    <col min="17" max="16384" width="13.00390625" style="51" customWidth="1"/>
  </cols>
  <sheetData>
    <row r="1" spans="1:251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</row>
    <row r="2" spans="1:251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</row>
    <row r="3" spans="1:251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16" s="50" customFormat="1" ht="27.75" customHeight="1">
      <c r="A8" s="24" t="s">
        <v>46</v>
      </c>
      <c r="B8" s="25">
        <v>1</v>
      </c>
      <c r="C8" s="26" t="s">
        <v>20</v>
      </c>
      <c r="D8" s="27">
        <f aca="true" t="shared" si="0" ref="D8:D19">E8-F8</f>
        <v>-154</v>
      </c>
      <c r="E8" s="27">
        <v>165</v>
      </c>
      <c r="F8" s="27">
        <v>319</v>
      </c>
      <c r="G8" s="27">
        <f aca="true" t="shared" si="1" ref="G8:G19">H8-L8</f>
        <v>-7</v>
      </c>
      <c r="H8" s="52">
        <f aca="true" t="shared" si="2" ref="H8:H19">SUM(I8:K8)</f>
        <v>511</v>
      </c>
      <c r="I8" s="27">
        <v>232</v>
      </c>
      <c r="J8" s="27">
        <v>265</v>
      </c>
      <c r="K8" s="27">
        <v>14</v>
      </c>
      <c r="L8" s="52">
        <f>SUM(M8:O8)</f>
        <v>518</v>
      </c>
      <c r="M8" s="27">
        <v>200</v>
      </c>
      <c r="N8" s="27">
        <v>280</v>
      </c>
      <c r="O8" s="27">
        <v>38</v>
      </c>
      <c r="P8" s="28">
        <f aca="true" t="shared" si="3" ref="P8:P19">D8+G8</f>
        <v>-161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-143</v>
      </c>
      <c r="E9" s="3">
        <v>145</v>
      </c>
      <c r="F9" s="3">
        <v>288</v>
      </c>
      <c r="G9" s="3">
        <f t="shared" si="1"/>
        <v>35</v>
      </c>
      <c r="H9" s="3">
        <f t="shared" si="2"/>
        <v>551</v>
      </c>
      <c r="I9" s="3">
        <v>242</v>
      </c>
      <c r="J9" s="3">
        <v>298</v>
      </c>
      <c r="K9" s="3">
        <v>11</v>
      </c>
      <c r="L9" s="3">
        <f aca="true" t="shared" si="4" ref="L9:L19">SUM(M9:O9)</f>
        <v>516</v>
      </c>
      <c r="M9" s="3">
        <v>192</v>
      </c>
      <c r="N9" s="3">
        <v>306</v>
      </c>
      <c r="O9" s="3">
        <v>18</v>
      </c>
      <c r="P9" s="22">
        <f t="shared" si="3"/>
        <v>-108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-60</v>
      </c>
      <c r="E10" s="3">
        <v>204</v>
      </c>
      <c r="F10" s="3">
        <v>264</v>
      </c>
      <c r="G10" s="3">
        <f t="shared" si="1"/>
        <v>-384</v>
      </c>
      <c r="H10" s="3">
        <f t="shared" si="2"/>
        <v>1692</v>
      </c>
      <c r="I10" s="3">
        <v>658</v>
      </c>
      <c r="J10" s="3">
        <v>1016</v>
      </c>
      <c r="K10" s="3">
        <v>18</v>
      </c>
      <c r="L10" s="3">
        <f t="shared" si="4"/>
        <v>2076</v>
      </c>
      <c r="M10" s="3">
        <v>495</v>
      </c>
      <c r="N10" s="3">
        <v>1552</v>
      </c>
      <c r="O10" s="3">
        <v>29</v>
      </c>
      <c r="P10" s="22">
        <f t="shared" si="3"/>
        <v>-444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-76</v>
      </c>
      <c r="E11" s="3">
        <v>157</v>
      </c>
      <c r="F11" s="3">
        <v>233</v>
      </c>
      <c r="G11" s="3">
        <f>H11-L11</f>
        <v>233</v>
      </c>
      <c r="H11" s="3">
        <f>SUM(I11:K11)</f>
        <v>1539</v>
      </c>
      <c r="I11" s="3">
        <v>522</v>
      </c>
      <c r="J11" s="3">
        <v>1006</v>
      </c>
      <c r="K11" s="3">
        <v>11</v>
      </c>
      <c r="L11" s="3">
        <f t="shared" si="4"/>
        <v>1306</v>
      </c>
      <c r="M11" s="3">
        <v>375</v>
      </c>
      <c r="N11" s="3">
        <v>918</v>
      </c>
      <c r="O11" s="3">
        <v>13</v>
      </c>
      <c r="P11" s="22">
        <f>D11+G11</f>
        <v>157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-81</v>
      </c>
      <c r="E12" s="3">
        <v>178</v>
      </c>
      <c r="F12" s="3">
        <v>259</v>
      </c>
      <c r="G12" s="3">
        <f t="shared" si="1"/>
        <v>65</v>
      </c>
      <c r="H12" s="3">
        <f t="shared" si="2"/>
        <v>580</v>
      </c>
      <c r="I12" s="3">
        <v>220</v>
      </c>
      <c r="J12" s="3">
        <v>348</v>
      </c>
      <c r="K12" s="3">
        <v>12</v>
      </c>
      <c r="L12" s="3">
        <f t="shared" si="4"/>
        <v>515</v>
      </c>
      <c r="M12" s="3">
        <v>201</v>
      </c>
      <c r="N12" s="3">
        <v>301</v>
      </c>
      <c r="O12" s="3">
        <v>13</v>
      </c>
      <c r="P12" s="22">
        <f t="shared" si="3"/>
        <v>-16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-37</v>
      </c>
      <c r="E13" s="3">
        <v>172</v>
      </c>
      <c r="F13" s="3">
        <v>209</v>
      </c>
      <c r="G13" s="3">
        <f>H13-L13</f>
        <v>114</v>
      </c>
      <c r="H13" s="3">
        <f t="shared" si="2"/>
        <v>542</v>
      </c>
      <c r="I13" s="3">
        <v>232</v>
      </c>
      <c r="J13" s="3">
        <v>295</v>
      </c>
      <c r="K13" s="3">
        <v>15</v>
      </c>
      <c r="L13" s="3">
        <f t="shared" si="4"/>
        <v>428</v>
      </c>
      <c r="M13" s="3">
        <v>168</v>
      </c>
      <c r="N13" s="3">
        <v>245</v>
      </c>
      <c r="O13" s="3">
        <v>15</v>
      </c>
      <c r="P13" s="22">
        <f t="shared" si="3"/>
        <v>77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-17</v>
      </c>
      <c r="E14" s="3">
        <v>192</v>
      </c>
      <c r="F14" s="3">
        <v>209</v>
      </c>
      <c r="G14" s="3">
        <f>H14-L14</f>
        <v>12</v>
      </c>
      <c r="H14" s="3">
        <f t="shared" si="2"/>
        <v>587</v>
      </c>
      <c r="I14" s="3">
        <v>259</v>
      </c>
      <c r="J14" s="3">
        <v>322</v>
      </c>
      <c r="K14" s="3">
        <v>6</v>
      </c>
      <c r="L14" s="3">
        <f t="shared" si="4"/>
        <v>575</v>
      </c>
      <c r="M14" s="3">
        <v>188</v>
      </c>
      <c r="N14" s="3">
        <v>375</v>
      </c>
      <c r="O14" s="3">
        <v>12</v>
      </c>
      <c r="P14" s="22">
        <f t="shared" si="3"/>
        <v>-5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-62</v>
      </c>
      <c r="E15" s="3">
        <v>163</v>
      </c>
      <c r="F15" s="3">
        <v>225</v>
      </c>
      <c r="G15" s="3">
        <f>H15-L15</f>
        <v>-64</v>
      </c>
      <c r="H15" s="3">
        <f t="shared" si="2"/>
        <v>534</v>
      </c>
      <c r="I15" s="3">
        <v>213</v>
      </c>
      <c r="J15" s="3">
        <v>307</v>
      </c>
      <c r="K15" s="3">
        <v>14</v>
      </c>
      <c r="L15" s="3">
        <f t="shared" si="4"/>
        <v>598</v>
      </c>
      <c r="M15" s="3">
        <v>177</v>
      </c>
      <c r="N15" s="3">
        <v>402</v>
      </c>
      <c r="O15" s="3">
        <v>19</v>
      </c>
      <c r="P15" s="22">
        <f>D15+G15</f>
        <v>-126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-35</v>
      </c>
      <c r="E16" s="3">
        <v>191</v>
      </c>
      <c r="F16" s="3">
        <v>226</v>
      </c>
      <c r="G16" s="3">
        <f t="shared" si="1"/>
        <v>33</v>
      </c>
      <c r="H16" s="3">
        <f t="shared" si="2"/>
        <v>544</v>
      </c>
      <c r="I16" s="3">
        <v>209</v>
      </c>
      <c r="J16" s="3">
        <v>329</v>
      </c>
      <c r="K16" s="3">
        <v>6</v>
      </c>
      <c r="L16" s="3">
        <f t="shared" si="4"/>
        <v>511</v>
      </c>
      <c r="M16" s="3">
        <v>168</v>
      </c>
      <c r="N16" s="3">
        <v>327</v>
      </c>
      <c r="O16" s="3">
        <v>16</v>
      </c>
      <c r="P16" s="22">
        <f t="shared" si="3"/>
        <v>-2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-44</v>
      </c>
      <c r="E17" s="3">
        <v>198</v>
      </c>
      <c r="F17" s="3">
        <v>242</v>
      </c>
      <c r="G17" s="3">
        <f t="shared" si="1"/>
        <v>15</v>
      </c>
      <c r="H17" s="3">
        <f t="shared" si="2"/>
        <v>570</v>
      </c>
      <c r="I17" s="3">
        <v>228</v>
      </c>
      <c r="J17" s="3">
        <v>337</v>
      </c>
      <c r="K17" s="3">
        <v>5</v>
      </c>
      <c r="L17" s="3">
        <f t="shared" si="4"/>
        <v>555</v>
      </c>
      <c r="M17" s="3">
        <v>201</v>
      </c>
      <c r="N17" s="3">
        <v>333</v>
      </c>
      <c r="O17" s="3">
        <v>21</v>
      </c>
      <c r="P17" s="22">
        <f t="shared" si="3"/>
        <v>-29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-62</v>
      </c>
      <c r="E18" s="3">
        <v>175</v>
      </c>
      <c r="F18" s="3">
        <v>237</v>
      </c>
      <c r="G18" s="3">
        <f t="shared" si="1"/>
        <v>10</v>
      </c>
      <c r="H18" s="3">
        <f t="shared" si="2"/>
        <v>430</v>
      </c>
      <c r="I18" s="3">
        <v>246</v>
      </c>
      <c r="J18" s="3">
        <v>176</v>
      </c>
      <c r="K18" s="3">
        <v>8</v>
      </c>
      <c r="L18" s="3">
        <f t="shared" si="4"/>
        <v>420</v>
      </c>
      <c r="M18" s="3">
        <v>164</v>
      </c>
      <c r="N18" s="3">
        <v>243</v>
      </c>
      <c r="O18" s="3">
        <v>13</v>
      </c>
      <c r="P18" s="22">
        <f t="shared" si="3"/>
        <v>-52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-53</v>
      </c>
      <c r="E19" s="3">
        <v>195</v>
      </c>
      <c r="F19" s="3">
        <v>248</v>
      </c>
      <c r="G19" s="3">
        <f t="shared" si="1"/>
        <v>63</v>
      </c>
      <c r="H19" s="3">
        <f t="shared" si="2"/>
        <v>501</v>
      </c>
      <c r="I19" s="3">
        <v>245</v>
      </c>
      <c r="J19" s="3">
        <v>250</v>
      </c>
      <c r="K19" s="3">
        <v>6</v>
      </c>
      <c r="L19" s="3">
        <f t="shared" si="4"/>
        <v>438</v>
      </c>
      <c r="M19" s="3">
        <v>175</v>
      </c>
      <c r="N19" s="3">
        <v>258</v>
      </c>
      <c r="O19" s="3">
        <v>5</v>
      </c>
      <c r="P19" s="22">
        <f t="shared" si="3"/>
        <v>10</v>
      </c>
    </row>
    <row r="20" spans="1:16" s="50" customFormat="1" ht="27.75" customHeight="1" thickBot="1">
      <c r="A20" s="76" t="s">
        <v>21</v>
      </c>
      <c r="B20" s="77"/>
      <c r="C20" s="78"/>
      <c r="D20" s="39">
        <f>SUM(D6:D19)/365</f>
        <v>-2.2575342465753425</v>
      </c>
      <c r="E20" s="39">
        <f aca="true" t="shared" si="5" ref="E20:P20">SUM(E6:E19)/365</f>
        <v>5.8493150684931505</v>
      </c>
      <c r="F20" s="39">
        <f t="shared" si="5"/>
        <v>8.106849315068493</v>
      </c>
      <c r="G20" s="39">
        <f t="shared" si="5"/>
        <v>0.3424657534246575</v>
      </c>
      <c r="H20" s="39">
        <f t="shared" si="5"/>
        <v>23.50958904109589</v>
      </c>
      <c r="I20" s="39">
        <f t="shared" si="5"/>
        <v>9.605479452054794</v>
      </c>
      <c r="J20" s="39">
        <f t="shared" si="5"/>
        <v>13.558904109589042</v>
      </c>
      <c r="K20" s="39">
        <f t="shared" si="5"/>
        <v>0.3452054794520548</v>
      </c>
      <c r="L20" s="39">
        <f t="shared" si="5"/>
        <v>23.167123287671235</v>
      </c>
      <c r="M20" s="39">
        <f t="shared" si="5"/>
        <v>7.4082191780821915</v>
      </c>
      <c r="N20" s="39">
        <f t="shared" si="5"/>
        <v>15.178082191780822</v>
      </c>
      <c r="O20" s="39">
        <f t="shared" si="5"/>
        <v>0.5808219178082191</v>
      </c>
      <c r="P20" s="40">
        <f t="shared" si="5"/>
        <v>-1.915068493150685</v>
      </c>
    </row>
    <row r="21" spans="2:251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rowBreaks count="2" manualBreakCount="2">
    <brk id="126" max="15" man="1"/>
    <brk id="168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5" width="8.875" style="51" customWidth="1"/>
    <col min="16" max="16" width="10.25390625" style="51" customWidth="1"/>
    <col min="17" max="16384" width="13.00390625" style="51" customWidth="1"/>
  </cols>
  <sheetData>
    <row r="1" spans="1:251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</row>
    <row r="2" spans="1:251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</row>
    <row r="3" spans="1:251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16" s="50" customFormat="1" ht="27.75" customHeight="1">
      <c r="A8" s="24" t="s">
        <v>47</v>
      </c>
      <c r="B8" s="25">
        <v>1</v>
      </c>
      <c r="C8" s="26" t="s">
        <v>20</v>
      </c>
      <c r="D8" s="27">
        <f aca="true" t="shared" si="0" ref="D8:D19">E8-F8</f>
        <v>-98</v>
      </c>
      <c r="E8" s="27">
        <v>195</v>
      </c>
      <c r="F8" s="27">
        <v>293</v>
      </c>
      <c r="G8" s="27">
        <f aca="true" t="shared" si="1" ref="G8:G19">H8-L8</f>
        <v>42</v>
      </c>
      <c r="H8" s="52">
        <f aca="true" t="shared" si="2" ref="H8:H19">SUM(I8:K8)</f>
        <v>562</v>
      </c>
      <c r="I8" s="27">
        <v>266</v>
      </c>
      <c r="J8" s="27">
        <v>289</v>
      </c>
      <c r="K8" s="27">
        <v>7</v>
      </c>
      <c r="L8" s="52">
        <f>SUM(M8:O8)</f>
        <v>520</v>
      </c>
      <c r="M8" s="27">
        <v>201</v>
      </c>
      <c r="N8" s="27">
        <v>313</v>
      </c>
      <c r="O8" s="27">
        <v>6</v>
      </c>
      <c r="P8" s="28">
        <f aca="true" t="shared" si="3" ref="P8:P19">D8+G8</f>
        <v>-56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-112</v>
      </c>
      <c r="E9" s="3">
        <v>153</v>
      </c>
      <c r="F9" s="3">
        <v>265</v>
      </c>
      <c r="G9" s="3">
        <f t="shared" si="1"/>
        <v>123</v>
      </c>
      <c r="H9" s="3">
        <f t="shared" si="2"/>
        <v>602</v>
      </c>
      <c r="I9" s="3">
        <v>304</v>
      </c>
      <c r="J9" s="3">
        <v>291</v>
      </c>
      <c r="K9" s="3">
        <v>7</v>
      </c>
      <c r="L9" s="3">
        <f aca="true" t="shared" si="4" ref="L9:L19">SUM(M9:O9)</f>
        <v>479</v>
      </c>
      <c r="M9" s="3">
        <v>184</v>
      </c>
      <c r="N9" s="3">
        <v>290</v>
      </c>
      <c r="O9" s="3">
        <v>5</v>
      </c>
      <c r="P9" s="22">
        <f t="shared" si="3"/>
        <v>11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-115</v>
      </c>
      <c r="E10" s="3">
        <v>151</v>
      </c>
      <c r="F10" s="3">
        <v>266</v>
      </c>
      <c r="G10" s="3">
        <f t="shared" si="1"/>
        <v>-566</v>
      </c>
      <c r="H10" s="3">
        <f t="shared" si="2"/>
        <v>1415</v>
      </c>
      <c r="I10" s="3">
        <v>552</v>
      </c>
      <c r="J10" s="3">
        <v>860</v>
      </c>
      <c r="K10" s="3">
        <v>3</v>
      </c>
      <c r="L10" s="3">
        <f t="shared" si="4"/>
        <v>1981</v>
      </c>
      <c r="M10" s="3">
        <v>478</v>
      </c>
      <c r="N10" s="3">
        <v>1502</v>
      </c>
      <c r="O10" s="3">
        <v>1</v>
      </c>
      <c r="P10" s="22">
        <f t="shared" si="3"/>
        <v>-681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-39</v>
      </c>
      <c r="E11" s="3">
        <v>152</v>
      </c>
      <c r="F11" s="3">
        <v>191</v>
      </c>
      <c r="G11" s="3">
        <f>H11-L11</f>
        <v>222</v>
      </c>
      <c r="H11" s="3">
        <f>SUM(I11:K11)</f>
        <v>1531</v>
      </c>
      <c r="I11" s="3">
        <v>564</v>
      </c>
      <c r="J11" s="3">
        <v>958</v>
      </c>
      <c r="K11" s="3">
        <v>9</v>
      </c>
      <c r="L11" s="3">
        <f>SUM(M11:O11)</f>
        <v>1309</v>
      </c>
      <c r="M11" s="3">
        <v>377</v>
      </c>
      <c r="N11" s="3">
        <v>931</v>
      </c>
      <c r="O11" s="3">
        <v>1</v>
      </c>
      <c r="P11" s="22">
        <f>D11+G11</f>
        <v>183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-89</v>
      </c>
      <c r="E12" s="3">
        <v>183</v>
      </c>
      <c r="F12" s="3">
        <v>272</v>
      </c>
      <c r="G12" s="3">
        <f t="shared" si="1"/>
        <v>-10</v>
      </c>
      <c r="H12" s="3">
        <f t="shared" si="2"/>
        <v>539</v>
      </c>
      <c r="I12" s="3">
        <v>253</v>
      </c>
      <c r="J12" s="3">
        <v>278</v>
      </c>
      <c r="K12" s="3">
        <v>8</v>
      </c>
      <c r="L12" s="3">
        <f t="shared" si="4"/>
        <v>549</v>
      </c>
      <c r="M12" s="3">
        <v>220</v>
      </c>
      <c r="N12" s="3">
        <v>322</v>
      </c>
      <c r="O12" s="3">
        <v>7</v>
      </c>
      <c r="P12" s="22">
        <f t="shared" si="3"/>
        <v>-99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-10</v>
      </c>
      <c r="E13" s="3">
        <v>182</v>
      </c>
      <c r="F13" s="3">
        <v>192</v>
      </c>
      <c r="G13" s="3">
        <f>H13-L13</f>
        <v>-1</v>
      </c>
      <c r="H13" s="3">
        <f t="shared" si="2"/>
        <v>480</v>
      </c>
      <c r="I13" s="3">
        <v>203</v>
      </c>
      <c r="J13" s="3">
        <v>271</v>
      </c>
      <c r="K13" s="3">
        <v>6</v>
      </c>
      <c r="L13" s="3">
        <f t="shared" si="4"/>
        <v>481</v>
      </c>
      <c r="M13" s="3">
        <v>180</v>
      </c>
      <c r="N13" s="3">
        <v>294</v>
      </c>
      <c r="O13" s="3">
        <v>7</v>
      </c>
      <c r="P13" s="22">
        <f t="shared" si="3"/>
        <v>-11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-67</v>
      </c>
      <c r="E14" s="3">
        <v>160</v>
      </c>
      <c r="F14" s="3">
        <v>227</v>
      </c>
      <c r="G14" s="3">
        <f>H14-L14</f>
        <v>6</v>
      </c>
      <c r="H14" s="3">
        <f t="shared" si="2"/>
        <v>563</v>
      </c>
      <c r="I14" s="3">
        <v>231</v>
      </c>
      <c r="J14" s="3">
        <v>321</v>
      </c>
      <c r="K14" s="3">
        <v>11</v>
      </c>
      <c r="L14" s="3">
        <f t="shared" si="4"/>
        <v>557</v>
      </c>
      <c r="M14" s="3">
        <v>190</v>
      </c>
      <c r="N14" s="3">
        <v>364</v>
      </c>
      <c r="O14" s="3">
        <v>3</v>
      </c>
      <c r="P14" s="22">
        <f t="shared" si="3"/>
        <v>-61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-36</v>
      </c>
      <c r="E15" s="3">
        <v>160</v>
      </c>
      <c r="F15" s="3">
        <v>196</v>
      </c>
      <c r="G15" s="3">
        <f>H15-L15</f>
        <v>68</v>
      </c>
      <c r="H15" s="3">
        <f t="shared" si="2"/>
        <v>612</v>
      </c>
      <c r="I15" s="3">
        <v>270</v>
      </c>
      <c r="J15" s="3">
        <v>336</v>
      </c>
      <c r="K15" s="3">
        <v>6</v>
      </c>
      <c r="L15" s="3">
        <f t="shared" si="4"/>
        <v>544</v>
      </c>
      <c r="M15" s="3">
        <v>165</v>
      </c>
      <c r="N15" s="3">
        <v>362</v>
      </c>
      <c r="O15" s="3">
        <v>17</v>
      </c>
      <c r="P15" s="22">
        <f>D15+G15</f>
        <v>32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-65</v>
      </c>
      <c r="E16" s="3">
        <v>140</v>
      </c>
      <c r="F16" s="3">
        <v>205</v>
      </c>
      <c r="G16" s="3">
        <f t="shared" si="1"/>
        <v>-47</v>
      </c>
      <c r="H16" s="3">
        <f t="shared" si="2"/>
        <v>516</v>
      </c>
      <c r="I16" s="3">
        <v>206</v>
      </c>
      <c r="J16" s="3">
        <v>303</v>
      </c>
      <c r="K16" s="3">
        <v>7</v>
      </c>
      <c r="L16" s="3">
        <f t="shared" si="4"/>
        <v>563</v>
      </c>
      <c r="M16" s="3">
        <v>168</v>
      </c>
      <c r="N16" s="3">
        <v>392</v>
      </c>
      <c r="O16" s="3">
        <v>3</v>
      </c>
      <c r="P16" s="22">
        <f t="shared" si="3"/>
        <v>-112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-59</v>
      </c>
      <c r="E17" s="3">
        <v>184</v>
      </c>
      <c r="F17" s="3">
        <v>243</v>
      </c>
      <c r="G17" s="3">
        <f t="shared" si="1"/>
        <v>94</v>
      </c>
      <c r="H17" s="3">
        <f t="shared" si="2"/>
        <v>618</v>
      </c>
      <c r="I17" s="3">
        <v>246</v>
      </c>
      <c r="J17" s="3">
        <v>366</v>
      </c>
      <c r="K17" s="3">
        <v>6</v>
      </c>
      <c r="L17" s="3">
        <f t="shared" si="4"/>
        <v>524</v>
      </c>
      <c r="M17" s="3">
        <v>190</v>
      </c>
      <c r="N17" s="3">
        <v>329</v>
      </c>
      <c r="O17" s="3">
        <v>5</v>
      </c>
      <c r="P17" s="22">
        <f t="shared" si="3"/>
        <v>35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-96</v>
      </c>
      <c r="E18" s="3">
        <v>191</v>
      </c>
      <c r="F18" s="3">
        <v>287</v>
      </c>
      <c r="G18" s="3">
        <f t="shared" si="1"/>
        <v>42</v>
      </c>
      <c r="H18" s="3">
        <f t="shared" si="2"/>
        <v>466</v>
      </c>
      <c r="I18" s="3">
        <v>256</v>
      </c>
      <c r="J18" s="3">
        <v>204</v>
      </c>
      <c r="K18" s="3">
        <v>6</v>
      </c>
      <c r="L18" s="3">
        <f t="shared" si="4"/>
        <v>424</v>
      </c>
      <c r="M18" s="3">
        <v>163</v>
      </c>
      <c r="N18" s="3">
        <v>252</v>
      </c>
      <c r="O18" s="3">
        <v>9</v>
      </c>
      <c r="P18" s="22">
        <f t="shared" si="3"/>
        <v>-54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-87</v>
      </c>
      <c r="E19" s="3">
        <v>145</v>
      </c>
      <c r="F19" s="3">
        <v>232</v>
      </c>
      <c r="G19" s="3">
        <f t="shared" si="1"/>
        <v>7</v>
      </c>
      <c r="H19" s="3">
        <f t="shared" si="2"/>
        <v>441</v>
      </c>
      <c r="I19" s="3">
        <v>236</v>
      </c>
      <c r="J19" s="3">
        <v>201</v>
      </c>
      <c r="K19" s="3">
        <v>4</v>
      </c>
      <c r="L19" s="3">
        <f t="shared" si="4"/>
        <v>434</v>
      </c>
      <c r="M19" s="3">
        <v>192</v>
      </c>
      <c r="N19" s="3">
        <v>237</v>
      </c>
      <c r="O19" s="3">
        <v>5</v>
      </c>
      <c r="P19" s="22">
        <f t="shared" si="3"/>
        <v>-80</v>
      </c>
    </row>
    <row r="20" spans="1:16" s="50" customFormat="1" ht="27.75" customHeight="1" thickBot="1">
      <c r="A20" s="76" t="s">
        <v>21</v>
      </c>
      <c r="B20" s="77"/>
      <c r="C20" s="78"/>
      <c r="D20" s="39">
        <f>SUM(D6:D19)/365</f>
        <v>-2.3917808219178083</v>
      </c>
      <c r="E20" s="39">
        <f aca="true" t="shared" si="5" ref="E20:O20">SUM(E6:E19)/365</f>
        <v>5.468493150684932</v>
      </c>
      <c r="F20" s="39">
        <f t="shared" si="5"/>
        <v>7.86027397260274</v>
      </c>
      <c r="G20" s="39">
        <f t="shared" si="5"/>
        <v>-0.0547945205479452</v>
      </c>
      <c r="H20" s="39">
        <f t="shared" si="5"/>
        <v>22.863013698630137</v>
      </c>
      <c r="I20" s="39">
        <f t="shared" si="5"/>
        <v>9.827397260273973</v>
      </c>
      <c r="J20" s="39">
        <f t="shared" si="5"/>
        <v>12.816438356164383</v>
      </c>
      <c r="K20" s="39">
        <f t="shared" si="5"/>
        <v>0.2191780821917808</v>
      </c>
      <c r="L20" s="39">
        <f t="shared" si="5"/>
        <v>22.91780821917808</v>
      </c>
      <c r="M20" s="39">
        <f t="shared" si="5"/>
        <v>7.419178082191781</v>
      </c>
      <c r="N20" s="39">
        <f t="shared" si="5"/>
        <v>15.30958904109589</v>
      </c>
      <c r="O20" s="39">
        <f t="shared" si="5"/>
        <v>0.18904109589041096</v>
      </c>
      <c r="P20" s="40">
        <f>SUM(P6:P19)/365</f>
        <v>-2.4465753424657533</v>
      </c>
    </row>
    <row r="21" spans="2:251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rowBreaks count="2" manualBreakCount="2">
    <brk id="126" max="15" man="1"/>
    <brk id="168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5" width="8.875" style="51" customWidth="1"/>
    <col min="16" max="16" width="10.25390625" style="51" customWidth="1"/>
    <col min="17" max="16384" width="13.00390625" style="51" customWidth="1"/>
  </cols>
  <sheetData>
    <row r="1" spans="1:249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</row>
    <row r="3" spans="1:249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</row>
    <row r="4" spans="1:249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16" s="50" customFormat="1" ht="27.75" customHeight="1">
      <c r="A8" s="24" t="s">
        <v>48</v>
      </c>
      <c r="B8" s="25">
        <v>1</v>
      </c>
      <c r="C8" s="26" t="s">
        <v>20</v>
      </c>
      <c r="D8" s="27">
        <f>E8-F8</f>
        <v>-172</v>
      </c>
      <c r="E8" s="27">
        <v>156</v>
      </c>
      <c r="F8" s="27">
        <v>328</v>
      </c>
      <c r="G8" s="27">
        <f>H8-L8</f>
        <v>-3</v>
      </c>
      <c r="H8" s="52">
        <f>SUM(I8:K8)</f>
        <v>514</v>
      </c>
      <c r="I8" s="27">
        <v>268</v>
      </c>
      <c r="J8" s="27">
        <v>241</v>
      </c>
      <c r="K8" s="27">
        <v>5</v>
      </c>
      <c r="L8" s="52">
        <f>SUM(M8:O8)</f>
        <v>517</v>
      </c>
      <c r="M8" s="27">
        <v>189</v>
      </c>
      <c r="N8" s="27">
        <v>321</v>
      </c>
      <c r="O8" s="27">
        <v>7</v>
      </c>
      <c r="P8" s="28">
        <f>D8+G8</f>
        <v>-175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-94</v>
      </c>
      <c r="E9" s="3">
        <v>131</v>
      </c>
      <c r="F9" s="3">
        <v>225</v>
      </c>
      <c r="G9" s="3">
        <f>H9-L9</f>
        <v>-23</v>
      </c>
      <c r="H9" s="3">
        <f>SUM(I9:K9)</f>
        <v>670</v>
      </c>
      <c r="I9" s="3">
        <v>356</v>
      </c>
      <c r="J9" s="3">
        <v>307</v>
      </c>
      <c r="K9" s="3">
        <v>7</v>
      </c>
      <c r="L9" s="3">
        <f>SUM(M9:O9)</f>
        <v>693</v>
      </c>
      <c r="M9" s="3">
        <v>276</v>
      </c>
      <c r="N9" s="3">
        <v>411</v>
      </c>
      <c r="O9" s="3">
        <v>6</v>
      </c>
      <c r="P9" s="22">
        <f>D9+G9</f>
        <v>-117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-144</v>
      </c>
      <c r="E10" s="3">
        <v>140</v>
      </c>
      <c r="F10" s="3">
        <v>284</v>
      </c>
      <c r="G10" s="3">
        <f>H10-L10</f>
        <v>-730</v>
      </c>
      <c r="H10" s="3">
        <f>SUM(I10:K10)</f>
        <v>1368</v>
      </c>
      <c r="I10" s="3">
        <v>492</v>
      </c>
      <c r="J10" s="3">
        <v>871</v>
      </c>
      <c r="K10" s="3">
        <v>5</v>
      </c>
      <c r="L10" s="3">
        <f>SUM(M10:O10)</f>
        <v>2098</v>
      </c>
      <c r="M10" s="3">
        <v>423</v>
      </c>
      <c r="N10" s="3">
        <v>1666</v>
      </c>
      <c r="O10" s="3">
        <v>9</v>
      </c>
      <c r="P10" s="22">
        <f>D10+G10</f>
        <v>-874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-82</v>
      </c>
      <c r="E11" s="3">
        <v>142</v>
      </c>
      <c r="F11" s="3">
        <v>224</v>
      </c>
      <c r="G11" s="3">
        <f>H11-L11</f>
        <v>193</v>
      </c>
      <c r="H11" s="3">
        <f>SUM(I11:K11)</f>
        <v>1438</v>
      </c>
      <c r="I11" s="3">
        <v>451</v>
      </c>
      <c r="J11" s="3">
        <v>976</v>
      </c>
      <c r="K11" s="3">
        <v>11</v>
      </c>
      <c r="L11" s="3">
        <f>SUM(M11:O11)</f>
        <v>1245</v>
      </c>
      <c r="M11" s="3">
        <v>314</v>
      </c>
      <c r="N11" s="3">
        <v>910</v>
      </c>
      <c r="O11" s="3">
        <v>21</v>
      </c>
      <c r="P11" s="22">
        <f>D11+G11</f>
        <v>111</v>
      </c>
    </row>
    <row r="12" spans="1:16" s="50" customFormat="1" ht="27.75" customHeight="1">
      <c r="A12" s="21" t="s">
        <v>49</v>
      </c>
      <c r="B12" s="5">
        <v>5</v>
      </c>
      <c r="C12" s="4" t="s">
        <v>20</v>
      </c>
      <c r="D12" s="3">
        <f aca="true" t="shared" si="0" ref="D12:D19">E12-F12</f>
        <v>-100</v>
      </c>
      <c r="E12" s="3">
        <v>181</v>
      </c>
      <c r="F12" s="3">
        <v>281</v>
      </c>
      <c r="G12" s="3">
        <f aca="true" t="shared" si="1" ref="G12:G19">H12-L12</f>
        <v>-5</v>
      </c>
      <c r="H12" s="3">
        <f aca="true" t="shared" si="2" ref="H12:H19">SUM(I12:K12)</f>
        <v>573</v>
      </c>
      <c r="I12" s="3">
        <v>265</v>
      </c>
      <c r="J12" s="3">
        <v>299</v>
      </c>
      <c r="K12" s="3">
        <v>9</v>
      </c>
      <c r="L12" s="3">
        <f aca="true" t="shared" si="3" ref="L12:L19">SUM(M12:O12)</f>
        <v>578</v>
      </c>
      <c r="M12" s="3">
        <v>214</v>
      </c>
      <c r="N12" s="3">
        <v>361</v>
      </c>
      <c r="O12" s="3">
        <v>3</v>
      </c>
      <c r="P12" s="22">
        <f aca="true" t="shared" si="4" ref="P12:P19">D12+G12</f>
        <v>-105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-66</v>
      </c>
      <c r="E13" s="3">
        <v>127</v>
      </c>
      <c r="F13" s="3">
        <v>193</v>
      </c>
      <c r="G13" s="3">
        <f>H13-L13</f>
        <v>7</v>
      </c>
      <c r="H13" s="3">
        <f t="shared" si="2"/>
        <v>509</v>
      </c>
      <c r="I13" s="3">
        <v>238</v>
      </c>
      <c r="J13" s="3">
        <v>270</v>
      </c>
      <c r="K13" s="3">
        <v>1</v>
      </c>
      <c r="L13" s="3">
        <f t="shared" si="3"/>
        <v>502</v>
      </c>
      <c r="M13" s="3">
        <v>167</v>
      </c>
      <c r="N13" s="3">
        <v>331</v>
      </c>
      <c r="O13" s="3">
        <v>4</v>
      </c>
      <c r="P13" s="22">
        <f t="shared" si="4"/>
        <v>-59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-77</v>
      </c>
      <c r="E14" s="3">
        <v>191</v>
      </c>
      <c r="F14" s="3">
        <v>268</v>
      </c>
      <c r="G14" s="3">
        <f>H14-L14</f>
        <v>2</v>
      </c>
      <c r="H14" s="3">
        <f t="shared" si="2"/>
        <v>581</v>
      </c>
      <c r="I14" s="3">
        <v>222</v>
      </c>
      <c r="J14" s="3">
        <v>352</v>
      </c>
      <c r="K14" s="3">
        <v>7</v>
      </c>
      <c r="L14" s="3">
        <f t="shared" si="3"/>
        <v>579</v>
      </c>
      <c r="M14" s="3">
        <v>197</v>
      </c>
      <c r="N14" s="3">
        <v>367</v>
      </c>
      <c r="O14" s="3">
        <v>15</v>
      </c>
      <c r="P14" s="22">
        <f t="shared" si="4"/>
        <v>-75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-82</v>
      </c>
      <c r="E15" s="3">
        <v>167</v>
      </c>
      <c r="F15" s="3">
        <v>249</v>
      </c>
      <c r="G15" s="3">
        <f>H15-L15</f>
        <v>-21</v>
      </c>
      <c r="H15" s="3">
        <f t="shared" si="2"/>
        <v>564</v>
      </c>
      <c r="I15" s="3">
        <v>220</v>
      </c>
      <c r="J15" s="3">
        <v>337</v>
      </c>
      <c r="K15" s="3">
        <v>7</v>
      </c>
      <c r="L15" s="3">
        <f t="shared" si="3"/>
        <v>585</v>
      </c>
      <c r="M15" s="3">
        <v>159</v>
      </c>
      <c r="N15" s="3">
        <v>420</v>
      </c>
      <c r="O15" s="3">
        <v>6</v>
      </c>
      <c r="P15" s="22">
        <f>D15+G15</f>
        <v>-103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-48</v>
      </c>
      <c r="E16" s="3">
        <v>176</v>
      </c>
      <c r="F16" s="3">
        <v>224</v>
      </c>
      <c r="G16" s="3">
        <f t="shared" si="1"/>
        <v>13</v>
      </c>
      <c r="H16" s="3">
        <f t="shared" si="2"/>
        <v>560</v>
      </c>
      <c r="I16" s="3">
        <v>251</v>
      </c>
      <c r="J16" s="3">
        <v>298</v>
      </c>
      <c r="K16" s="3">
        <v>11</v>
      </c>
      <c r="L16" s="3">
        <f t="shared" si="3"/>
        <v>547</v>
      </c>
      <c r="M16" s="3">
        <v>191</v>
      </c>
      <c r="N16" s="3">
        <v>348</v>
      </c>
      <c r="O16" s="3">
        <v>8</v>
      </c>
      <c r="P16" s="22">
        <f t="shared" si="4"/>
        <v>-35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-57</v>
      </c>
      <c r="E17" s="3">
        <v>173</v>
      </c>
      <c r="F17" s="3">
        <v>230</v>
      </c>
      <c r="G17" s="3">
        <f t="shared" si="1"/>
        <v>83</v>
      </c>
      <c r="H17" s="3">
        <f t="shared" si="2"/>
        <v>564</v>
      </c>
      <c r="I17" s="3">
        <v>237</v>
      </c>
      <c r="J17" s="3">
        <v>324</v>
      </c>
      <c r="K17" s="3">
        <v>3</v>
      </c>
      <c r="L17" s="3">
        <f t="shared" si="3"/>
        <v>481</v>
      </c>
      <c r="M17" s="3">
        <v>175</v>
      </c>
      <c r="N17" s="3">
        <v>304</v>
      </c>
      <c r="O17" s="3">
        <v>2</v>
      </c>
      <c r="P17" s="22">
        <f t="shared" si="4"/>
        <v>26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-94</v>
      </c>
      <c r="E18" s="3">
        <v>140</v>
      </c>
      <c r="F18" s="3">
        <v>234</v>
      </c>
      <c r="G18" s="3">
        <f t="shared" si="1"/>
        <v>84</v>
      </c>
      <c r="H18" s="3">
        <f t="shared" si="2"/>
        <v>540</v>
      </c>
      <c r="I18" s="3">
        <v>293</v>
      </c>
      <c r="J18" s="3">
        <v>237</v>
      </c>
      <c r="K18" s="3">
        <v>10</v>
      </c>
      <c r="L18" s="3">
        <f t="shared" si="3"/>
        <v>456</v>
      </c>
      <c r="M18" s="3">
        <v>185</v>
      </c>
      <c r="N18" s="3">
        <v>266</v>
      </c>
      <c r="O18" s="3">
        <v>5</v>
      </c>
      <c r="P18" s="22">
        <f t="shared" si="4"/>
        <v>-10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-82</v>
      </c>
      <c r="E19" s="3">
        <v>161</v>
      </c>
      <c r="F19" s="3">
        <v>243</v>
      </c>
      <c r="G19" s="3">
        <f t="shared" si="1"/>
        <v>136</v>
      </c>
      <c r="H19" s="3">
        <f t="shared" si="2"/>
        <v>569</v>
      </c>
      <c r="I19" s="3">
        <v>263</v>
      </c>
      <c r="J19" s="3">
        <v>303</v>
      </c>
      <c r="K19" s="3">
        <v>3</v>
      </c>
      <c r="L19" s="3">
        <f t="shared" si="3"/>
        <v>433</v>
      </c>
      <c r="M19" s="3">
        <v>154</v>
      </c>
      <c r="N19" s="3">
        <v>272</v>
      </c>
      <c r="O19" s="3">
        <v>7</v>
      </c>
      <c r="P19" s="22">
        <f t="shared" si="4"/>
        <v>54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SUM(D8:D19)/(365-IF(D9=0,28,0)-IF(D10=0,31,0)-IF(D11=0,30,0)-IF(D12=0,31,0)-IF(D13=0,30,0)-IF(D14=0,31,0)-IF(D15=0,31,0)-IF(D16=0,30,0)-IF(D17=0,31,0)-IF(D18=0,30,0)-IF(D19=0,31,0))</f>
        <v>-3.0082191780821916</v>
      </c>
      <c r="E20" s="39">
        <f t="shared" si="5"/>
        <v>5.164383561643835</v>
      </c>
      <c r="F20" s="39">
        <f t="shared" si="5"/>
        <v>8.172602739726027</v>
      </c>
      <c r="G20" s="39">
        <f t="shared" si="5"/>
        <v>-0.7232876712328767</v>
      </c>
      <c r="H20" s="39">
        <f t="shared" si="5"/>
        <v>23.15068493150685</v>
      </c>
      <c r="I20" s="39">
        <f t="shared" si="5"/>
        <v>9.742465753424657</v>
      </c>
      <c r="J20" s="39">
        <f t="shared" si="5"/>
        <v>13.191780821917808</v>
      </c>
      <c r="K20" s="39">
        <f t="shared" si="5"/>
        <v>0.21643835616438356</v>
      </c>
      <c r="L20" s="39">
        <f t="shared" si="5"/>
        <v>23.873972602739727</v>
      </c>
      <c r="M20" s="39">
        <f t="shared" si="5"/>
        <v>7.243835616438356</v>
      </c>
      <c r="N20" s="39">
        <f t="shared" si="5"/>
        <v>16.375342465753423</v>
      </c>
      <c r="O20" s="64">
        <f t="shared" si="5"/>
        <v>0.2547945205479452</v>
      </c>
      <c r="P20" s="40">
        <f t="shared" si="5"/>
        <v>-3.7315068493150685</v>
      </c>
    </row>
    <row r="21" spans="2:249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rowBreaks count="2" manualBreakCount="2">
    <brk id="126" max="15" man="1"/>
    <brk id="16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5" width="8.875" style="51" customWidth="1"/>
    <col min="16" max="16" width="10.25390625" style="51" customWidth="1"/>
    <col min="17" max="16384" width="13.00390625" style="51" customWidth="1"/>
  </cols>
  <sheetData>
    <row r="1" spans="1:246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</row>
    <row r="2" spans="1:246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</row>
    <row r="3" spans="1:246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</row>
    <row r="4" spans="1:246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</row>
    <row r="5" spans="1:246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</row>
    <row r="6" spans="1:246" ht="19.5" customHeight="1">
      <c r="A6" s="73" t="s">
        <v>53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</row>
    <row r="7" spans="1:246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16" s="50" customFormat="1" ht="27.75" customHeight="1">
      <c r="A8" s="24" t="s">
        <v>50</v>
      </c>
      <c r="B8" s="25">
        <v>1</v>
      </c>
      <c r="C8" s="26" t="s">
        <v>20</v>
      </c>
      <c r="D8" s="27">
        <f>E8-F8</f>
        <v>-124</v>
      </c>
      <c r="E8" s="27">
        <v>189</v>
      </c>
      <c r="F8" s="27">
        <v>313</v>
      </c>
      <c r="G8" s="27">
        <f>H8-L8</f>
        <v>68</v>
      </c>
      <c r="H8" s="52">
        <f>SUM(I8:K8)</f>
        <v>536</v>
      </c>
      <c r="I8" s="27">
        <v>246</v>
      </c>
      <c r="J8" s="27">
        <v>286</v>
      </c>
      <c r="K8" s="27">
        <v>4</v>
      </c>
      <c r="L8" s="52">
        <f>SUM(M8:O8)</f>
        <v>468</v>
      </c>
      <c r="M8" s="27">
        <v>190</v>
      </c>
      <c r="N8" s="27">
        <v>271</v>
      </c>
      <c r="O8" s="27">
        <v>7</v>
      </c>
      <c r="P8" s="28">
        <f>D8+G8</f>
        <v>-56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-99</v>
      </c>
      <c r="E9" s="3">
        <v>142</v>
      </c>
      <c r="F9" s="3">
        <v>241</v>
      </c>
      <c r="G9" s="3">
        <f>H9-L9</f>
        <v>-27</v>
      </c>
      <c r="H9" s="3">
        <f>SUM(I9:K9)</f>
        <v>524</v>
      </c>
      <c r="I9" s="3">
        <v>239</v>
      </c>
      <c r="J9" s="3">
        <v>283</v>
      </c>
      <c r="K9" s="3">
        <v>2</v>
      </c>
      <c r="L9" s="3">
        <f>SUM(M9:O9)</f>
        <v>551</v>
      </c>
      <c r="M9" s="3">
        <v>177</v>
      </c>
      <c r="N9" s="3">
        <v>369</v>
      </c>
      <c r="O9" s="3">
        <v>5</v>
      </c>
      <c r="P9" s="22">
        <f>D9+G9</f>
        <v>-126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-57</v>
      </c>
      <c r="E10" s="3">
        <v>175</v>
      </c>
      <c r="F10" s="3">
        <v>232</v>
      </c>
      <c r="G10" s="3">
        <f>H10-L10</f>
        <v>-511</v>
      </c>
      <c r="H10" s="3">
        <f>SUM(I10:K10)</f>
        <v>1556</v>
      </c>
      <c r="I10" s="3">
        <v>534</v>
      </c>
      <c r="J10" s="3">
        <v>1017</v>
      </c>
      <c r="K10" s="3">
        <v>5</v>
      </c>
      <c r="L10" s="3">
        <f>SUM(M10:O10)</f>
        <v>2067</v>
      </c>
      <c r="M10" s="3">
        <v>478</v>
      </c>
      <c r="N10" s="3">
        <v>1585</v>
      </c>
      <c r="O10" s="3">
        <v>4</v>
      </c>
      <c r="P10" s="22">
        <f>D10+G10</f>
        <v>-568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-63</v>
      </c>
      <c r="E11" s="3">
        <v>160</v>
      </c>
      <c r="F11" s="3">
        <v>223</v>
      </c>
      <c r="G11" s="3">
        <f>H11-L11</f>
        <v>232</v>
      </c>
      <c r="H11" s="3">
        <f>SUM(I11:K11)</f>
        <v>1473</v>
      </c>
      <c r="I11" s="3">
        <v>525</v>
      </c>
      <c r="J11" s="3">
        <v>919</v>
      </c>
      <c r="K11" s="3">
        <v>29</v>
      </c>
      <c r="L11" s="3">
        <f>SUM(M11:O11)</f>
        <v>1241</v>
      </c>
      <c r="M11" s="3">
        <v>418</v>
      </c>
      <c r="N11" s="3">
        <v>815</v>
      </c>
      <c r="O11" s="3">
        <v>8</v>
      </c>
      <c r="P11" s="22">
        <f>D11+G11</f>
        <v>169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aca="true" t="shared" si="0" ref="D12:D19">E12-F12</f>
        <v>-52</v>
      </c>
      <c r="E12" s="3">
        <v>142</v>
      </c>
      <c r="F12" s="3">
        <v>194</v>
      </c>
      <c r="G12" s="3">
        <f aca="true" t="shared" si="1" ref="G12:G19">H12-L12</f>
        <v>48</v>
      </c>
      <c r="H12" s="3">
        <f aca="true" t="shared" si="2" ref="H12:H19">SUM(I12:K12)</f>
        <v>435</v>
      </c>
      <c r="I12" s="3">
        <v>193</v>
      </c>
      <c r="J12" s="3">
        <v>229</v>
      </c>
      <c r="K12" s="3">
        <v>13</v>
      </c>
      <c r="L12" s="3">
        <f aca="true" t="shared" si="3" ref="L12:L19">SUM(M12:O12)</f>
        <v>387</v>
      </c>
      <c r="M12" s="3">
        <v>147</v>
      </c>
      <c r="N12" s="3">
        <v>235</v>
      </c>
      <c r="O12" s="3">
        <v>5</v>
      </c>
      <c r="P12" s="22">
        <f>D12+G12</f>
        <v>-4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-48</v>
      </c>
      <c r="E13" s="3">
        <v>160</v>
      </c>
      <c r="F13" s="3">
        <v>208</v>
      </c>
      <c r="G13" s="3">
        <f>H13-L13</f>
        <v>27</v>
      </c>
      <c r="H13" s="3">
        <f t="shared" si="2"/>
        <v>486</v>
      </c>
      <c r="I13" s="3">
        <v>208</v>
      </c>
      <c r="J13" s="3">
        <v>261</v>
      </c>
      <c r="K13" s="3">
        <v>17</v>
      </c>
      <c r="L13" s="3">
        <f t="shared" si="3"/>
        <v>459</v>
      </c>
      <c r="M13" s="3">
        <v>208</v>
      </c>
      <c r="N13" s="3">
        <v>245</v>
      </c>
      <c r="O13" s="3">
        <v>6</v>
      </c>
      <c r="P13" s="22">
        <f aca="true" t="shared" si="4" ref="P13:P19">D13+G13</f>
        <v>-21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-7</v>
      </c>
      <c r="E14" s="3">
        <v>187</v>
      </c>
      <c r="F14" s="3">
        <v>194</v>
      </c>
      <c r="G14" s="3">
        <f>H14-L14</f>
        <v>-29</v>
      </c>
      <c r="H14" s="3">
        <f t="shared" si="2"/>
        <v>511</v>
      </c>
      <c r="I14" s="3">
        <v>248</v>
      </c>
      <c r="J14" s="3">
        <v>247</v>
      </c>
      <c r="K14" s="3">
        <v>16</v>
      </c>
      <c r="L14" s="3">
        <f t="shared" si="3"/>
        <v>540</v>
      </c>
      <c r="M14" s="3">
        <v>200</v>
      </c>
      <c r="N14" s="3">
        <v>327</v>
      </c>
      <c r="O14" s="3">
        <v>13</v>
      </c>
      <c r="P14" s="22">
        <f t="shared" si="4"/>
        <v>-36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-78</v>
      </c>
      <c r="E15" s="3">
        <v>144</v>
      </c>
      <c r="F15" s="3">
        <v>222</v>
      </c>
      <c r="G15" s="3">
        <f>H15-L15</f>
        <v>-7</v>
      </c>
      <c r="H15" s="3">
        <f t="shared" si="2"/>
        <v>513</v>
      </c>
      <c r="I15" s="3">
        <v>211</v>
      </c>
      <c r="J15" s="3">
        <v>271</v>
      </c>
      <c r="K15" s="3">
        <v>31</v>
      </c>
      <c r="L15" s="3">
        <f t="shared" si="3"/>
        <v>520</v>
      </c>
      <c r="M15" s="3">
        <v>178</v>
      </c>
      <c r="N15" s="3">
        <v>339</v>
      </c>
      <c r="O15" s="3">
        <v>3</v>
      </c>
      <c r="P15" s="22">
        <f>D15+G15</f>
        <v>-85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-63</v>
      </c>
      <c r="E16" s="3">
        <v>160</v>
      </c>
      <c r="F16" s="3">
        <v>223</v>
      </c>
      <c r="G16" s="3">
        <f t="shared" si="1"/>
        <v>-29</v>
      </c>
      <c r="H16" s="3">
        <f t="shared" si="2"/>
        <v>532</v>
      </c>
      <c r="I16" s="3">
        <v>229</v>
      </c>
      <c r="J16" s="3">
        <v>294</v>
      </c>
      <c r="K16" s="3">
        <v>9</v>
      </c>
      <c r="L16" s="3">
        <f t="shared" si="3"/>
        <v>561</v>
      </c>
      <c r="M16" s="3">
        <v>217</v>
      </c>
      <c r="N16" s="3">
        <v>339</v>
      </c>
      <c r="O16" s="3">
        <v>5</v>
      </c>
      <c r="P16" s="22">
        <f t="shared" si="4"/>
        <v>-92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-92</v>
      </c>
      <c r="E17" s="3">
        <v>171</v>
      </c>
      <c r="F17" s="3">
        <v>263</v>
      </c>
      <c r="G17" s="3">
        <f t="shared" si="1"/>
        <v>31</v>
      </c>
      <c r="H17" s="3">
        <f t="shared" si="2"/>
        <v>506</v>
      </c>
      <c r="I17" s="3">
        <v>236</v>
      </c>
      <c r="J17" s="3">
        <v>262</v>
      </c>
      <c r="K17" s="3">
        <v>8</v>
      </c>
      <c r="L17" s="3">
        <f t="shared" si="3"/>
        <v>475</v>
      </c>
      <c r="M17" s="3">
        <v>197</v>
      </c>
      <c r="N17" s="3">
        <v>277</v>
      </c>
      <c r="O17" s="3">
        <v>1</v>
      </c>
      <c r="P17" s="22">
        <f t="shared" si="4"/>
        <v>-61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-110</v>
      </c>
      <c r="E18" s="3">
        <v>147</v>
      </c>
      <c r="F18" s="3">
        <v>257</v>
      </c>
      <c r="G18" s="3">
        <f t="shared" si="1"/>
        <v>40</v>
      </c>
      <c r="H18" s="3">
        <f t="shared" si="2"/>
        <v>438</v>
      </c>
      <c r="I18" s="3">
        <v>228</v>
      </c>
      <c r="J18" s="3">
        <v>205</v>
      </c>
      <c r="K18" s="3">
        <v>5</v>
      </c>
      <c r="L18" s="3">
        <f t="shared" si="3"/>
        <v>398</v>
      </c>
      <c r="M18" s="3">
        <v>196</v>
      </c>
      <c r="N18" s="3">
        <v>197</v>
      </c>
      <c r="O18" s="3">
        <v>5</v>
      </c>
      <c r="P18" s="22">
        <f t="shared" si="4"/>
        <v>-70</v>
      </c>
    </row>
    <row r="19" spans="1:16" s="50" customFormat="1" ht="27.75" customHeight="1" thickBot="1">
      <c r="A19" s="34"/>
      <c r="B19" s="35">
        <v>12</v>
      </c>
      <c r="C19" s="36" t="s">
        <v>20</v>
      </c>
      <c r="D19" s="37">
        <f t="shared" si="0"/>
        <v>-77</v>
      </c>
      <c r="E19" s="37">
        <v>135</v>
      </c>
      <c r="F19" s="37">
        <v>212</v>
      </c>
      <c r="G19" s="37">
        <f t="shared" si="1"/>
        <v>66</v>
      </c>
      <c r="H19" s="37">
        <f t="shared" si="2"/>
        <v>474</v>
      </c>
      <c r="I19" s="37">
        <v>221</v>
      </c>
      <c r="J19" s="37">
        <v>249</v>
      </c>
      <c r="K19" s="37">
        <v>4</v>
      </c>
      <c r="L19" s="37">
        <f t="shared" si="3"/>
        <v>408</v>
      </c>
      <c r="M19" s="37">
        <v>154</v>
      </c>
      <c r="N19" s="37">
        <v>246</v>
      </c>
      <c r="O19" s="37">
        <v>8</v>
      </c>
      <c r="P19" s="38">
        <f t="shared" si="4"/>
        <v>-11</v>
      </c>
    </row>
    <row r="20" spans="1:16" s="50" customFormat="1" ht="27.75" customHeight="1">
      <c r="A20" s="79" t="s">
        <v>52</v>
      </c>
      <c r="B20" s="80"/>
      <c r="C20" s="81"/>
      <c r="D20" s="52">
        <f>SUM(D8:D19)</f>
        <v>-870</v>
      </c>
      <c r="E20" s="52">
        <f>SUM(E8:E19)</f>
        <v>1912</v>
      </c>
      <c r="F20" s="52">
        <f aca="true" t="shared" si="5" ref="F20:P20">SUM(F8:F19)</f>
        <v>2782</v>
      </c>
      <c r="G20" s="52">
        <f t="shared" si="5"/>
        <v>-91</v>
      </c>
      <c r="H20" s="52">
        <f t="shared" si="5"/>
        <v>7984</v>
      </c>
      <c r="I20" s="52">
        <f t="shared" si="5"/>
        <v>3318</v>
      </c>
      <c r="J20" s="52">
        <f t="shared" si="5"/>
        <v>4523</v>
      </c>
      <c r="K20" s="52">
        <f t="shared" si="5"/>
        <v>143</v>
      </c>
      <c r="L20" s="52">
        <f t="shared" si="5"/>
        <v>8075</v>
      </c>
      <c r="M20" s="52">
        <f t="shared" si="5"/>
        <v>2760</v>
      </c>
      <c r="N20" s="52">
        <f t="shared" si="5"/>
        <v>5245</v>
      </c>
      <c r="O20" s="52">
        <f t="shared" si="5"/>
        <v>70</v>
      </c>
      <c r="P20" s="28">
        <f t="shared" si="5"/>
        <v>-961</v>
      </c>
    </row>
    <row r="21" spans="1:16" s="50" customFormat="1" ht="27.75" customHeight="1" thickBot="1">
      <c r="A21" s="76" t="s">
        <v>21</v>
      </c>
      <c r="B21" s="77"/>
      <c r="C21" s="78"/>
      <c r="D21" s="39">
        <f>SUM(D8:D19)/(366-IF(D9=0,29,0)-IF(D10=0,31,0)-IF(D11=0,30,0)-IF(D12=0,31,0)-IF(D13=0,30,0)-IF(D14=0,31,0)-IF(D15=0,31,0)-IF(D16=0,30,0)-IF(D17=0,31,0)-IF(D18=0,30,0)-IF(D19=0,31,0))</f>
        <v>-2.377049180327869</v>
      </c>
      <c r="E21" s="39">
        <f aca="true" t="shared" si="6" ref="E21:P21">SUM(E8:E19)/(366-IF(E9=0,29,0)-IF(E10=0,31,0)-IF(E11=0,30,0)-IF(E12=0,31,0)-IF(E13=0,30,0)-IF(E14=0,31,0)-IF(E15=0,31,0)-IF(E16=0,30,0)-IF(E17=0,31,0)-IF(E18=0,30,0)-IF(E19=0,31,0))</f>
        <v>5.224043715846994</v>
      </c>
      <c r="F21" s="39">
        <f t="shared" si="6"/>
        <v>7.601092896174864</v>
      </c>
      <c r="G21" s="39">
        <f t="shared" si="6"/>
        <v>-0.24863387978142076</v>
      </c>
      <c r="H21" s="39">
        <f t="shared" si="6"/>
        <v>21.814207650273225</v>
      </c>
      <c r="I21" s="39">
        <f t="shared" si="6"/>
        <v>9.065573770491802</v>
      </c>
      <c r="J21" s="39">
        <f t="shared" si="6"/>
        <v>12.357923497267759</v>
      </c>
      <c r="K21" s="39">
        <f t="shared" si="6"/>
        <v>0.3907103825136612</v>
      </c>
      <c r="L21" s="39">
        <f t="shared" si="6"/>
        <v>22.062841530054644</v>
      </c>
      <c r="M21" s="39">
        <f t="shared" si="6"/>
        <v>7.540983606557377</v>
      </c>
      <c r="N21" s="39">
        <f t="shared" si="6"/>
        <v>14.330601092896174</v>
      </c>
      <c r="O21" s="64">
        <f t="shared" si="6"/>
        <v>0.1912568306010929</v>
      </c>
      <c r="P21" s="40">
        <f t="shared" si="6"/>
        <v>-2.6256830601092895</v>
      </c>
    </row>
    <row r="22" spans="2:246" ht="13.5" customHeight="1"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</row>
    <row r="23" spans="1:246" ht="13.5" customHeight="1">
      <c r="A23" s="41" t="s">
        <v>36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</row>
    <row r="24" spans="1:246" ht="13.5" customHeight="1">
      <c r="A24" s="41" t="s">
        <v>37</v>
      </c>
      <c r="B24" s="49"/>
      <c r="C24" s="1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</row>
  </sheetData>
  <sheetProtection/>
  <mergeCells count="5">
    <mergeCell ref="A6:C6"/>
    <mergeCell ref="E6:E7"/>
    <mergeCell ref="F6:F7"/>
    <mergeCell ref="A21:C21"/>
    <mergeCell ref="A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rowBreaks count="2" manualBreakCount="2">
    <brk id="127" max="15" man="1"/>
    <brk id="1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3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24</v>
      </c>
      <c r="B8" s="25">
        <v>1</v>
      </c>
      <c r="C8" s="26" t="s">
        <v>20</v>
      </c>
      <c r="D8" s="27">
        <f aca="true" t="shared" si="0" ref="D8:D19">E8-F8</f>
        <v>-53</v>
      </c>
      <c r="E8" s="27">
        <v>204</v>
      </c>
      <c r="F8" s="27">
        <v>257</v>
      </c>
      <c r="G8" s="27">
        <f aca="true" t="shared" si="1" ref="G8:G19">H8-L8</f>
        <v>-39</v>
      </c>
      <c r="H8" s="27">
        <f aca="true" t="shared" si="2" ref="H8:H19">SUM(I8:K8)</f>
        <v>605</v>
      </c>
      <c r="I8" s="27">
        <v>255</v>
      </c>
      <c r="J8" s="27">
        <v>304</v>
      </c>
      <c r="K8" s="27">
        <v>46</v>
      </c>
      <c r="L8" s="27">
        <f aca="true" t="shared" si="3" ref="L8:L19">SUM(M8:O8)</f>
        <v>644</v>
      </c>
      <c r="M8" s="27">
        <v>289</v>
      </c>
      <c r="N8" s="27">
        <v>325</v>
      </c>
      <c r="O8" s="27">
        <v>30</v>
      </c>
      <c r="P8" s="28">
        <f aca="true" t="shared" si="4" ref="P8:P19">D8+G8</f>
        <v>-92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4</v>
      </c>
      <c r="E9" s="3">
        <v>189</v>
      </c>
      <c r="F9" s="3">
        <v>185</v>
      </c>
      <c r="G9" s="3">
        <f t="shared" si="1"/>
        <v>-53</v>
      </c>
      <c r="H9" s="3">
        <f t="shared" si="2"/>
        <v>832</v>
      </c>
      <c r="I9" s="3">
        <v>419</v>
      </c>
      <c r="J9" s="3">
        <v>364</v>
      </c>
      <c r="K9" s="3">
        <v>49</v>
      </c>
      <c r="L9" s="3">
        <f t="shared" si="3"/>
        <v>885</v>
      </c>
      <c r="M9" s="3">
        <v>357</v>
      </c>
      <c r="N9" s="3">
        <v>444</v>
      </c>
      <c r="O9" s="3">
        <v>84</v>
      </c>
      <c r="P9" s="22">
        <f t="shared" si="4"/>
        <v>-49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3</v>
      </c>
      <c r="E10" s="3">
        <v>197</v>
      </c>
      <c r="F10" s="3">
        <v>194</v>
      </c>
      <c r="G10" s="3">
        <f t="shared" si="1"/>
        <v>-1112</v>
      </c>
      <c r="H10" s="3">
        <f t="shared" si="2"/>
        <v>1687</v>
      </c>
      <c r="I10" s="3">
        <v>540</v>
      </c>
      <c r="J10" s="3">
        <v>1056</v>
      </c>
      <c r="K10" s="3">
        <v>91</v>
      </c>
      <c r="L10" s="3">
        <f t="shared" si="3"/>
        <v>2799</v>
      </c>
      <c r="M10" s="3">
        <v>638</v>
      </c>
      <c r="N10" s="3">
        <v>2114</v>
      </c>
      <c r="O10" s="3">
        <v>47</v>
      </c>
      <c r="P10" s="22">
        <f t="shared" si="4"/>
        <v>-1109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-9</v>
      </c>
      <c r="E11" s="3">
        <v>186</v>
      </c>
      <c r="F11" s="3">
        <v>195</v>
      </c>
      <c r="G11" s="3">
        <f t="shared" si="1"/>
        <v>754</v>
      </c>
      <c r="H11" s="3">
        <f t="shared" si="2"/>
        <v>2028</v>
      </c>
      <c r="I11" s="3">
        <v>577</v>
      </c>
      <c r="J11" s="3">
        <v>1348</v>
      </c>
      <c r="K11" s="3">
        <v>103</v>
      </c>
      <c r="L11" s="3">
        <f t="shared" si="3"/>
        <v>1274</v>
      </c>
      <c r="M11" s="3">
        <v>388</v>
      </c>
      <c r="N11" s="3">
        <v>839</v>
      </c>
      <c r="O11" s="3">
        <v>47</v>
      </c>
      <c r="P11" s="22">
        <f t="shared" si="4"/>
        <v>745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30</v>
      </c>
      <c r="E12" s="3">
        <v>205</v>
      </c>
      <c r="F12" s="3">
        <v>175</v>
      </c>
      <c r="G12" s="3">
        <f t="shared" si="1"/>
        <v>42</v>
      </c>
      <c r="H12" s="3">
        <f t="shared" si="2"/>
        <v>766</v>
      </c>
      <c r="I12" s="3">
        <v>352</v>
      </c>
      <c r="J12" s="3">
        <v>357</v>
      </c>
      <c r="K12" s="3">
        <v>57</v>
      </c>
      <c r="L12" s="3">
        <f t="shared" si="3"/>
        <v>724</v>
      </c>
      <c r="M12" s="3">
        <v>274</v>
      </c>
      <c r="N12" s="3">
        <v>397</v>
      </c>
      <c r="O12" s="3">
        <v>53</v>
      </c>
      <c r="P12" s="22">
        <f t="shared" si="4"/>
        <v>72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21</v>
      </c>
      <c r="E13" s="3">
        <v>187</v>
      </c>
      <c r="F13" s="3">
        <v>166</v>
      </c>
      <c r="G13" s="3">
        <f t="shared" si="1"/>
        <v>1</v>
      </c>
      <c r="H13" s="3">
        <f t="shared" si="2"/>
        <v>657</v>
      </c>
      <c r="I13" s="3">
        <v>292</v>
      </c>
      <c r="J13" s="3">
        <v>298</v>
      </c>
      <c r="K13" s="3">
        <v>67</v>
      </c>
      <c r="L13" s="3">
        <f t="shared" si="3"/>
        <v>656</v>
      </c>
      <c r="M13" s="3">
        <v>248</v>
      </c>
      <c r="N13" s="3">
        <v>330</v>
      </c>
      <c r="O13" s="3">
        <v>78</v>
      </c>
      <c r="P13" s="22">
        <f t="shared" si="4"/>
        <v>22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20</v>
      </c>
      <c r="E14" s="3">
        <v>200</v>
      </c>
      <c r="F14" s="3">
        <v>180</v>
      </c>
      <c r="G14" s="3">
        <f t="shared" si="1"/>
        <v>-47</v>
      </c>
      <c r="H14" s="3">
        <f t="shared" si="2"/>
        <v>790</v>
      </c>
      <c r="I14" s="3">
        <v>249</v>
      </c>
      <c r="J14" s="3">
        <v>444</v>
      </c>
      <c r="K14" s="3">
        <v>97</v>
      </c>
      <c r="L14" s="3">
        <f t="shared" si="3"/>
        <v>837</v>
      </c>
      <c r="M14" s="3">
        <v>284</v>
      </c>
      <c r="N14" s="3">
        <v>480</v>
      </c>
      <c r="O14" s="3">
        <v>73</v>
      </c>
      <c r="P14" s="22">
        <f t="shared" si="4"/>
        <v>-27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42</v>
      </c>
      <c r="E15" s="3">
        <v>199</v>
      </c>
      <c r="F15" s="3">
        <v>157</v>
      </c>
      <c r="G15" s="3">
        <f t="shared" si="1"/>
        <v>-50</v>
      </c>
      <c r="H15" s="3">
        <f t="shared" si="2"/>
        <v>728</v>
      </c>
      <c r="I15" s="3">
        <v>230</v>
      </c>
      <c r="J15" s="3">
        <v>412</v>
      </c>
      <c r="K15" s="3">
        <v>86</v>
      </c>
      <c r="L15" s="3">
        <f t="shared" si="3"/>
        <v>778</v>
      </c>
      <c r="M15" s="3">
        <v>266</v>
      </c>
      <c r="N15" s="3">
        <v>416</v>
      </c>
      <c r="O15" s="3">
        <v>96</v>
      </c>
      <c r="P15" s="22">
        <f t="shared" si="4"/>
        <v>-8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31</v>
      </c>
      <c r="E16" s="3">
        <v>207</v>
      </c>
      <c r="F16" s="3">
        <v>176</v>
      </c>
      <c r="G16" s="3">
        <f t="shared" si="1"/>
        <v>34</v>
      </c>
      <c r="H16" s="3">
        <f t="shared" si="2"/>
        <v>772</v>
      </c>
      <c r="I16" s="3">
        <v>273</v>
      </c>
      <c r="J16" s="3">
        <v>409</v>
      </c>
      <c r="K16" s="3">
        <v>90</v>
      </c>
      <c r="L16" s="3">
        <f t="shared" si="3"/>
        <v>738</v>
      </c>
      <c r="M16" s="3">
        <v>263</v>
      </c>
      <c r="N16" s="41">
        <v>417</v>
      </c>
      <c r="O16" s="3">
        <v>58</v>
      </c>
      <c r="P16" s="22">
        <f t="shared" si="4"/>
        <v>65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25</v>
      </c>
      <c r="E17" s="3">
        <v>202</v>
      </c>
      <c r="F17" s="3">
        <v>177</v>
      </c>
      <c r="G17" s="3">
        <f t="shared" si="1"/>
        <v>66</v>
      </c>
      <c r="H17" s="3">
        <f t="shared" si="2"/>
        <v>811</v>
      </c>
      <c r="I17" s="3">
        <v>338</v>
      </c>
      <c r="J17" s="3">
        <v>387</v>
      </c>
      <c r="K17" s="3">
        <v>86</v>
      </c>
      <c r="L17" s="3">
        <f t="shared" si="3"/>
        <v>745</v>
      </c>
      <c r="M17" s="3">
        <v>317</v>
      </c>
      <c r="N17" s="3">
        <v>372</v>
      </c>
      <c r="O17" s="3">
        <v>56</v>
      </c>
      <c r="P17" s="22">
        <f t="shared" si="4"/>
        <v>91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-2</v>
      </c>
      <c r="E18" s="3">
        <v>168</v>
      </c>
      <c r="F18" s="3">
        <v>170</v>
      </c>
      <c r="G18" s="3">
        <f t="shared" si="1"/>
        <v>108</v>
      </c>
      <c r="H18" s="3">
        <f t="shared" si="2"/>
        <v>684</v>
      </c>
      <c r="I18" s="3">
        <v>319</v>
      </c>
      <c r="J18" s="3">
        <v>278</v>
      </c>
      <c r="K18" s="3">
        <v>87</v>
      </c>
      <c r="L18" s="3">
        <f t="shared" si="3"/>
        <v>576</v>
      </c>
      <c r="M18" s="3">
        <v>254</v>
      </c>
      <c r="N18" s="3">
        <v>261</v>
      </c>
      <c r="O18" s="3">
        <v>61</v>
      </c>
      <c r="P18" s="22">
        <f t="shared" si="4"/>
        <v>106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-22</v>
      </c>
      <c r="E19" s="3">
        <v>163</v>
      </c>
      <c r="F19" s="3">
        <v>185</v>
      </c>
      <c r="G19" s="3">
        <f t="shared" si="1"/>
        <v>-24</v>
      </c>
      <c r="H19" s="3">
        <f t="shared" si="2"/>
        <v>653</v>
      </c>
      <c r="I19" s="3">
        <v>282</v>
      </c>
      <c r="J19" s="3">
        <v>278</v>
      </c>
      <c r="K19" s="3">
        <v>93</v>
      </c>
      <c r="L19" s="3">
        <f t="shared" si="3"/>
        <v>677</v>
      </c>
      <c r="M19" s="3">
        <v>281</v>
      </c>
      <c r="N19" s="3">
        <v>316</v>
      </c>
      <c r="O19" s="3">
        <v>80</v>
      </c>
      <c r="P19" s="22">
        <f t="shared" si="4"/>
        <v>-46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SUM(D8:D19)/365</f>
        <v>0.2465753424657534</v>
      </c>
      <c r="E20" s="39">
        <f t="shared" si="5"/>
        <v>6.32054794520548</v>
      </c>
      <c r="F20" s="39">
        <f t="shared" si="5"/>
        <v>6.073972602739726</v>
      </c>
      <c r="G20" s="39">
        <f t="shared" si="5"/>
        <v>-0.8767123287671232</v>
      </c>
      <c r="H20" s="39">
        <f t="shared" si="5"/>
        <v>30.172602739726027</v>
      </c>
      <c r="I20" s="39">
        <f t="shared" si="5"/>
        <v>11.304109589041095</v>
      </c>
      <c r="J20" s="39">
        <f t="shared" si="5"/>
        <v>16.26027397260274</v>
      </c>
      <c r="K20" s="39">
        <f t="shared" si="5"/>
        <v>2.6082191780821917</v>
      </c>
      <c r="L20" s="39">
        <f t="shared" si="5"/>
        <v>31.04931506849315</v>
      </c>
      <c r="M20" s="39">
        <f t="shared" si="5"/>
        <v>10.572602739726028</v>
      </c>
      <c r="N20" s="39">
        <f t="shared" si="5"/>
        <v>18.386301369863013</v>
      </c>
      <c r="O20" s="39">
        <f t="shared" si="5"/>
        <v>2.0904109589041098</v>
      </c>
      <c r="P20" s="40">
        <f t="shared" si="5"/>
        <v>-0.6301369863013698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N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6" width="10.625" style="51" customWidth="1"/>
    <col min="17" max="16384" width="13.00390625" style="51" customWidth="1"/>
  </cols>
  <sheetData>
    <row r="1" spans="1:248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</row>
    <row r="2" spans="1:248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</row>
    <row r="3" spans="1:248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</row>
    <row r="4" spans="1:248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spans="1:248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</row>
    <row r="6" spans="1:248" ht="19.5" customHeight="1">
      <c r="A6" s="73" t="s">
        <v>53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</row>
    <row r="7" spans="1:248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6" s="50" customFormat="1" ht="27.75" customHeight="1">
      <c r="A8" s="24" t="s">
        <v>51</v>
      </c>
      <c r="B8" s="25">
        <v>1</v>
      </c>
      <c r="C8" s="26" t="s">
        <v>20</v>
      </c>
      <c r="D8" s="27">
        <f>E8-F8</f>
        <v>-140</v>
      </c>
      <c r="E8" s="27">
        <v>164</v>
      </c>
      <c r="F8" s="27">
        <v>304</v>
      </c>
      <c r="G8" s="27">
        <f>H8-L8</f>
        <v>31</v>
      </c>
      <c r="H8" s="52">
        <f>SUM(I8:K8)</f>
        <v>486</v>
      </c>
      <c r="I8" s="27">
        <v>231</v>
      </c>
      <c r="J8" s="27">
        <v>253</v>
      </c>
      <c r="K8" s="27">
        <v>2</v>
      </c>
      <c r="L8" s="52">
        <f>SUM(M8:O8)</f>
        <v>455</v>
      </c>
      <c r="M8" s="27">
        <v>184</v>
      </c>
      <c r="N8" s="27">
        <v>266</v>
      </c>
      <c r="O8" s="27">
        <v>5</v>
      </c>
      <c r="P8" s="28">
        <f>D8+G8</f>
        <v>-109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-116</v>
      </c>
      <c r="E9" s="3">
        <v>127</v>
      </c>
      <c r="F9" s="3">
        <v>243</v>
      </c>
      <c r="G9" s="3">
        <f>H9-L9</f>
        <v>-12</v>
      </c>
      <c r="H9" s="3">
        <f>SUM(I9:K9)</f>
        <v>544</v>
      </c>
      <c r="I9" s="3">
        <v>225</v>
      </c>
      <c r="J9" s="3">
        <v>307</v>
      </c>
      <c r="K9" s="3">
        <v>12</v>
      </c>
      <c r="L9" s="3">
        <f>SUM(M9:O9)</f>
        <v>556</v>
      </c>
      <c r="M9" s="3">
        <v>203</v>
      </c>
      <c r="N9" s="3">
        <v>345</v>
      </c>
      <c r="O9" s="3">
        <v>8</v>
      </c>
      <c r="P9" s="22">
        <f>D9+G9</f>
        <v>-128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-104</v>
      </c>
      <c r="E10" s="3">
        <v>171</v>
      </c>
      <c r="F10" s="3">
        <v>275</v>
      </c>
      <c r="G10" s="3">
        <f>H10-L10</f>
        <v>-349</v>
      </c>
      <c r="H10" s="3">
        <f>SUM(I10:K10)</f>
        <v>1573</v>
      </c>
      <c r="I10" s="3">
        <v>544</v>
      </c>
      <c r="J10" s="3">
        <v>1024</v>
      </c>
      <c r="K10" s="3">
        <v>5</v>
      </c>
      <c r="L10" s="3">
        <f>SUM(M10:O10)</f>
        <v>1922</v>
      </c>
      <c r="M10" s="3">
        <v>478</v>
      </c>
      <c r="N10" s="3">
        <v>1437</v>
      </c>
      <c r="O10" s="3">
        <v>7</v>
      </c>
      <c r="P10" s="22">
        <f>D10+G10</f>
        <v>-453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-113</v>
      </c>
      <c r="E11" s="3">
        <v>158</v>
      </c>
      <c r="F11" s="3">
        <v>271</v>
      </c>
      <c r="G11" s="3">
        <f>H11-L11</f>
        <v>175</v>
      </c>
      <c r="H11" s="3">
        <f>SUM(I11:K11)</f>
        <v>1330</v>
      </c>
      <c r="I11" s="3">
        <v>435</v>
      </c>
      <c r="J11" s="3">
        <v>891</v>
      </c>
      <c r="K11" s="3">
        <v>4</v>
      </c>
      <c r="L11" s="3">
        <f>SUM(M11:O11)</f>
        <v>1155</v>
      </c>
      <c r="M11" s="3">
        <v>387</v>
      </c>
      <c r="N11" s="3">
        <v>766</v>
      </c>
      <c r="O11" s="3">
        <v>2</v>
      </c>
      <c r="P11" s="22">
        <f>D11+G11</f>
        <v>62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aca="true" t="shared" si="0" ref="D12:D19">E12-F12</f>
        <v>-109</v>
      </c>
      <c r="E12" s="3">
        <v>144</v>
      </c>
      <c r="F12" s="3">
        <v>253</v>
      </c>
      <c r="G12" s="3">
        <f aca="true" t="shared" si="1" ref="G12:G19">H12-L12</f>
        <v>6</v>
      </c>
      <c r="H12" s="3">
        <f aca="true" t="shared" si="2" ref="H12:H19">SUM(I12:K12)</f>
        <v>492</v>
      </c>
      <c r="I12" s="3">
        <v>230</v>
      </c>
      <c r="J12" s="3">
        <v>253</v>
      </c>
      <c r="K12" s="3">
        <v>9</v>
      </c>
      <c r="L12" s="3">
        <f aca="true" t="shared" si="3" ref="L12:L19">SUM(M12:O12)</f>
        <v>486</v>
      </c>
      <c r="M12" s="3">
        <v>181</v>
      </c>
      <c r="N12" s="3">
        <v>301</v>
      </c>
      <c r="O12" s="3">
        <v>4</v>
      </c>
      <c r="P12" s="22">
        <f>D12+G12</f>
        <v>-103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-94</v>
      </c>
      <c r="E13" s="3">
        <v>155</v>
      </c>
      <c r="F13" s="3">
        <v>249</v>
      </c>
      <c r="G13" s="3">
        <f>H13-L13</f>
        <v>-38</v>
      </c>
      <c r="H13" s="3">
        <f t="shared" si="2"/>
        <v>456</v>
      </c>
      <c r="I13" s="3">
        <v>189</v>
      </c>
      <c r="J13" s="3">
        <v>266</v>
      </c>
      <c r="K13" s="3">
        <v>1</v>
      </c>
      <c r="L13" s="3">
        <f t="shared" si="3"/>
        <v>494</v>
      </c>
      <c r="M13" s="3">
        <v>181</v>
      </c>
      <c r="N13" s="3">
        <v>297</v>
      </c>
      <c r="O13" s="3">
        <v>16</v>
      </c>
      <c r="P13" s="22">
        <f aca="true" t="shared" si="4" ref="P13:P19">D13+G13</f>
        <v>-132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-64</v>
      </c>
      <c r="E14" s="3">
        <v>161</v>
      </c>
      <c r="F14" s="3">
        <v>225</v>
      </c>
      <c r="G14" s="3">
        <f>H14-L14</f>
        <v>39</v>
      </c>
      <c r="H14" s="3">
        <f t="shared" si="2"/>
        <v>513</v>
      </c>
      <c r="I14" s="3">
        <v>227</v>
      </c>
      <c r="J14" s="3">
        <v>284</v>
      </c>
      <c r="K14" s="3">
        <v>2</v>
      </c>
      <c r="L14" s="3">
        <f t="shared" si="3"/>
        <v>474</v>
      </c>
      <c r="M14" s="3">
        <v>174</v>
      </c>
      <c r="N14" s="3">
        <v>295</v>
      </c>
      <c r="O14" s="3">
        <v>5</v>
      </c>
      <c r="P14" s="22">
        <f t="shared" si="4"/>
        <v>-25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-83</v>
      </c>
      <c r="E15" s="3">
        <v>149</v>
      </c>
      <c r="F15" s="3">
        <v>232</v>
      </c>
      <c r="G15" s="3">
        <f>H15-L15</f>
        <v>-51</v>
      </c>
      <c r="H15" s="3">
        <f t="shared" si="2"/>
        <v>452</v>
      </c>
      <c r="I15" s="3">
        <v>215</v>
      </c>
      <c r="J15" s="3">
        <v>234</v>
      </c>
      <c r="K15" s="3">
        <v>3</v>
      </c>
      <c r="L15" s="3">
        <f t="shared" si="3"/>
        <v>503</v>
      </c>
      <c r="M15" s="3">
        <v>191</v>
      </c>
      <c r="N15" s="3">
        <v>309</v>
      </c>
      <c r="O15" s="3">
        <v>3</v>
      </c>
      <c r="P15" s="22">
        <f>D15+G15</f>
        <v>-134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-109</v>
      </c>
      <c r="E16" s="3">
        <v>160</v>
      </c>
      <c r="F16" s="3">
        <v>269</v>
      </c>
      <c r="G16" s="3">
        <f t="shared" si="1"/>
        <v>28</v>
      </c>
      <c r="H16" s="3">
        <f t="shared" si="2"/>
        <v>496</v>
      </c>
      <c r="I16" s="3">
        <v>197</v>
      </c>
      <c r="J16" s="3">
        <v>292</v>
      </c>
      <c r="K16" s="3">
        <v>7</v>
      </c>
      <c r="L16" s="3">
        <f t="shared" si="3"/>
        <v>468</v>
      </c>
      <c r="M16" s="3">
        <v>175</v>
      </c>
      <c r="N16" s="3">
        <v>290</v>
      </c>
      <c r="O16" s="3">
        <v>3</v>
      </c>
      <c r="P16" s="22">
        <f t="shared" si="4"/>
        <v>-81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-81</v>
      </c>
      <c r="E17" s="3">
        <v>157</v>
      </c>
      <c r="F17" s="3">
        <v>238</v>
      </c>
      <c r="G17" s="3">
        <f t="shared" si="1"/>
        <v>63</v>
      </c>
      <c r="H17" s="3">
        <f t="shared" si="2"/>
        <v>497</v>
      </c>
      <c r="I17" s="3">
        <v>235</v>
      </c>
      <c r="J17" s="3">
        <v>256</v>
      </c>
      <c r="K17" s="3">
        <v>6</v>
      </c>
      <c r="L17" s="3">
        <f t="shared" si="3"/>
        <v>434</v>
      </c>
      <c r="M17" s="3">
        <v>165</v>
      </c>
      <c r="N17" s="3">
        <v>262</v>
      </c>
      <c r="O17" s="3">
        <v>7</v>
      </c>
      <c r="P17" s="22">
        <f t="shared" si="4"/>
        <v>-18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-119</v>
      </c>
      <c r="E18" s="3">
        <v>164</v>
      </c>
      <c r="F18" s="3">
        <v>283</v>
      </c>
      <c r="G18" s="3">
        <f t="shared" si="1"/>
        <v>55</v>
      </c>
      <c r="H18" s="3">
        <f t="shared" si="2"/>
        <v>494</v>
      </c>
      <c r="I18" s="3">
        <v>253</v>
      </c>
      <c r="J18" s="3">
        <v>239</v>
      </c>
      <c r="K18" s="3">
        <v>2</v>
      </c>
      <c r="L18" s="3">
        <f t="shared" si="3"/>
        <v>439</v>
      </c>
      <c r="M18" s="3">
        <v>207</v>
      </c>
      <c r="N18" s="3">
        <v>209</v>
      </c>
      <c r="O18" s="3">
        <v>23</v>
      </c>
      <c r="P18" s="22">
        <f t="shared" si="4"/>
        <v>-64</v>
      </c>
    </row>
    <row r="19" spans="1:16" s="50" customFormat="1" ht="27.75" customHeight="1" thickBot="1">
      <c r="A19" s="34"/>
      <c r="B19" s="35">
        <v>12</v>
      </c>
      <c r="C19" s="36" t="s">
        <v>20</v>
      </c>
      <c r="D19" s="37">
        <f t="shared" si="0"/>
        <v>-129</v>
      </c>
      <c r="E19" s="37">
        <v>158</v>
      </c>
      <c r="F19" s="37">
        <v>287</v>
      </c>
      <c r="G19" s="37">
        <f t="shared" si="1"/>
        <v>-56</v>
      </c>
      <c r="H19" s="37">
        <f t="shared" si="2"/>
        <v>420</v>
      </c>
      <c r="I19" s="37">
        <v>205</v>
      </c>
      <c r="J19" s="37">
        <v>206</v>
      </c>
      <c r="K19" s="37">
        <v>9</v>
      </c>
      <c r="L19" s="37">
        <f t="shared" si="3"/>
        <v>476</v>
      </c>
      <c r="M19" s="37">
        <v>172</v>
      </c>
      <c r="N19" s="37">
        <v>296</v>
      </c>
      <c r="O19" s="37">
        <v>8</v>
      </c>
      <c r="P19" s="38">
        <f t="shared" si="4"/>
        <v>-185</v>
      </c>
    </row>
    <row r="20" spans="1:16" s="50" customFormat="1" ht="27.75" customHeight="1">
      <c r="A20" s="79" t="s">
        <v>52</v>
      </c>
      <c r="B20" s="80"/>
      <c r="C20" s="81"/>
      <c r="D20" s="52">
        <f>SUM(D8:D19)</f>
        <v>-1261</v>
      </c>
      <c r="E20" s="52">
        <f aca="true" t="shared" si="5" ref="E20:P20">SUM(E8:E19)</f>
        <v>1868</v>
      </c>
      <c r="F20" s="52">
        <f t="shared" si="5"/>
        <v>3129</v>
      </c>
      <c r="G20" s="52">
        <f t="shared" si="5"/>
        <v>-109</v>
      </c>
      <c r="H20" s="52">
        <f t="shared" si="5"/>
        <v>7753</v>
      </c>
      <c r="I20" s="52">
        <f t="shared" si="5"/>
        <v>3186</v>
      </c>
      <c r="J20" s="52">
        <f t="shared" si="5"/>
        <v>4505</v>
      </c>
      <c r="K20" s="52">
        <f t="shared" si="5"/>
        <v>62</v>
      </c>
      <c r="L20" s="52">
        <f t="shared" si="5"/>
        <v>7862</v>
      </c>
      <c r="M20" s="52">
        <f t="shared" si="5"/>
        <v>2698</v>
      </c>
      <c r="N20" s="52">
        <f t="shared" si="5"/>
        <v>5073</v>
      </c>
      <c r="O20" s="52">
        <f t="shared" si="5"/>
        <v>91</v>
      </c>
      <c r="P20" s="65">
        <f t="shared" si="5"/>
        <v>-1370</v>
      </c>
    </row>
    <row r="21" spans="1:16" s="50" customFormat="1" ht="27.75" customHeight="1" thickBot="1">
      <c r="A21" s="76" t="s">
        <v>21</v>
      </c>
      <c r="B21" s="77"/>
      <c r="C21" s="78"/>
      <c r="D21" s="39">
        <f>SUM(D8:D19)/(365-IF(D9=0,28,0)-IF(D10=0,31,0)-IF(D11=0,30,0)-IF(D12=0,31,0)-IF(D13=0,30,0)-IF(D14=0,31,0)-IF(D15=0,31,0)-IF(D16=0,30,0)-IF(D17=0,31,0)-IF(D18=0,30,0)-IF(D19=0,31,0))</f>
        <v>-3.4547945205479453</v>
      </c>
      <c r="E21" s="39">
        <f aca="true" t="shared" si="6" ref="E21:P21">SUM(E8:E19)/(365-IF(E9=0,28,0)-IF(E10=0,31,0)-IF(E11=0,30,0)-IF(E12=0,31,0)-IF(E13=0,30,0)-IF(E14=0,31,0)-IF(E15=0,31,0)-IF(E16=0,30,0)-IF(E17=0,31,0)-IF(E18=0,30,0)-IF(E19=0,31,0))</f>
        <v>5.117808219178082</v>
      </c>
      <c r="F21" s="39">
        <f t="shared" si="6"/>
        <v>8.572602739726028</v>
      </c>
      <c r="G21" s="39">
        <f t="shared" si="6"/>
        <v>-0.29863013698630136</v>
      </c>
      <c r="H21" s="39">
        <f t="shared" si="6"/>
        <v>21.24109589041096</v>
      </c>
      <c r="I21" s="39">
        <f t="shared" si="6"/>
        <v>8.728767123287671</v>
      </c>
      <c r="J21" s="39">
        <f t="shared" si="6"/>
        <v>12.342465753424657</v>
      </c>
      <c r="K21" s="39">
        <f t="shared" si="6"/>
        <v>0.16986301369863013</v>
      </c>
      <c r="L21" s="39">
        <f t="shared" si="6"/>
        <v>21.53972602739726</v>
      </c>
      <c r="M21" s="39">
        <f t="shared" si="6"/>
        <v>7.391780821917808</v>
      </c>
      <c r="N21" s="39">
        <f t="shared" si="6"/>
        <v>13.898630136986302</v>
      </c>
      <c r="O21" s="39">
        <f t="shared" si="6"/>
        <v>0.2493150684931507</v>
      </c>
      <c r="P21" s="40">
        <f t="shared" si="6"/>
        <v>-3.7534246575342465</v>
      </c>
    </row>
    <row r="22" spans="2:248" ht="13.5" customHeight="1"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</row>
    <row r="23" spans="1:248" ht="13.5" customHeight="1">
      <c r="A23" s="41" t="s">
        <v>36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</row>
    <row r="24" spans="1:248" ht="13.5" customHeight="1">
      <c r="A24" s="41" t="s">
        <v>37</v>
      </c>
      <c r="B24" s="49"/>
      <c r="C24" s="1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</row>
  </sheetData>
  <sheetProtection/>
  <mergeCells count="5">
    <mergeCell ref="A6:C6"/>
    <mergeCell ref="E6:E7"/>
    <mergeCell ref="F6:F7"/>
    <mergeCell ref="A21:C21"/>
    <mergeCell ref="A20:C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rowBreaks count="2" manualBreakCount="2">
    <brk id="127" max="15" man="1"/>
    <brk id="169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L24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6" width="10.625" style="51" customWidth="1"/>
    <col min="17" max="16384" width="13.00390625" style="51" customWidth="1"/>
  </cols>
  <sheetData>
    <row r="1" spans="1:246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</row>
    <row r="2" spans="1:246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</row>
    <row r="3" spans="1:246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</row>
    <row r="4" spans="1:246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</row>
    <row r="5" spans="1:246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</row>
    <row r="6" spans="1:246" ht="19.5" customHeight="1">
      <c r="A6" s="73" t="s">
        <v>53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</row>
    <row r="7" spans="1:246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16" s="50" customFormat="1" ht="27.75" customHeight="1">
      <c r="A8" s="24" t="s">
        <v>58</v>
      </c>
      <c r="B8" s="25">
        <v>1</v>
      </c>
      <c r="C8" s="26" t="s">
        <v>20</v>
      </c>
      <c r="D8" s="27">
        <f>E8-F8</f>
        <v>-205</v>
      </c>
      <c r="E8" s="27">
        <v>149</v>
      </c>
      <c r="F8" s="27">
        <v>354</v>
      </c>
      <c r="G8" s="27">
        <f>H8-L8</f>
        <v>14</v>
      </c>
      <c r="H8" s="52">
        <f>SUM(I8:K8)</f>
        <v>468</v>
      </c>
      <c r="I8" s="27">
        <v>204</v>
      </c>
      <c r="J8" s="27">
        <v>264</v>
      </c>
      <c r="K8" s="27">
        <v>0</v>
      </c>
      <c r="L8" s="52">
        <f>SUM(M8:O8)</f>
        <v>454</v>
      </c>
      <c r="M8" s="27">
        <v>202</v>
      </c>
      <c r="N8" s="27">
        <v>250</v>
      </c>
      <c r="O8" s="27">
        <v>2</v>
      </c>
      <c r="P8" s="28">
        <f>D8+G8</f>
        <v>-191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-134</v>
      </c>
      <c r="E9" s="3">
        <v>145</v>
      </c>
      <c r="F9" s="3">
        <v>279</v>
      </c>
      <c r="G9" s="3">
        <f>H9-L9</f>
        <v>53</v>
      </c>
      <c r="H9" s="3">
        <f>SUM(I9:K9)</f>
        <v>543</v>
      </c>
      <c r="I9" s="3">
        <v>254</v>
      </c>
      <c r="J9" s="3">
        <v>282</v>
      </c>
      <c r="K9" s="3">
        <v>7</v>
      </c>
      <c r="L9" s="3">
        <f>SUM(M9:O9)</f>
        <v>490</v>
      </c>
      <c r="M9" s="3">
        <v>169</v>
      </c>
      <c r="N9" s="3">
        <v>315</v>
      </c>
      <c r="O9" s="3">
        <v>6</v>
      </c>
      <c r="P9" s="22">
        <f>D9+G9</f>
        <v>-81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-109</v>
      </c>
      <c r="E10" s="3">
        <v>146</v>
      </c>
      <c r="F10" s="3">
        <v>255</v>
      </c>
      <c r="G10" s="3">
        <f>H10-L10</f>
        <v>-380</v>
      </c>
      <c r="H10" s="3">
        <f>SUM(I10:K10)</f>
        <v>1682</v>
      </c>
      <c r="I10" s="3">
        <v>535</v>
      </c>
      <c r="J10" s="3">
        <v>1135</v>
      </c>
      <c r="K10" s="3">
        <v>12</v>
      </c>
      <c r="L10" s="3">
        <f>SUM(M10:O10)</f>
        <v>2062</v>
      </c>
      <c r="M10" s="3">
        <v>492</v>
      </c>
      <c r="N10" s="3">
        <v>1565</v>
      </c>
      <c r="O10" s="3">
        <v>5</v>
      </c>
      <c r="P10" s="22">
        <f>D10+G10</f>
        <v>-489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-105</v>
      </c>
      <c r="E11" s="3">
        <v>144</v>
      </c>
      <c r="F11" s="3">
        <v>249</v>
      </c>
      <c r="G11" s="3">
        <f>H11-L11</f>
        <v>137</v>
      </c>
      <c r="H11" s="3">
        <f>SUM(I11:K11)</f>
        <v>1350</v>
      </c>
      <c r="I11" s="3">
        <v>402</v>
      </c>
      <c r="J11" s="3">
        <v>944</v>
      </c>
      <c r="K11" s="3">
        <v>4</v>
      </c>
      <c r="L11" s="3">
        <f>SUM(M11:O11)</f>
        <v>1213</v>
      </c>
      <c r="M11" s="3">
        <v>302</v>
      </c>
      <c r="N11" s="3">
        <v>910</v>
      </c>
      <c r="O11" s="3">
        <v>1</v>
      </c>
      <c r="P11" s="22">
        <f>D11+G11</f>
        <v>32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aca="true" t="shared" si="0" ref="D12:D19">E12-F12</f>
        <v>-135</v>
      </c>
      <c r="E12" s="3">
        <v>132</v>
      </c>
      <c r="F12" s="3">
        <v>267</v>
      </c>
      <c r="G12" s="3">
        <f aca="true" t="shared" si="1" ref="G12:G19">H12-L12</f>
        <v>37</v>
      </c>
      <c r="H12" s="3">
        <f aca="true" t="shared" si="2" ref="H12:H19">SUM(I12:K12)</f>
        <v>575</v>
      </c>
      <c r="I12" s="3">
        <v>214</v>
      </c>
      <c r="J12" s="3">
        <v>355</v>
      </c>
      <c r="K12" s="3">
        <v>6</v>
      </c>
      <c r="L12" s="3">
        <f aca="true" t="shared" si="3" ref="L12:L19">SUM(M12:O12)</f>
        <v>538</v>
      </c>
      <c r="M12" s="3">
        <v>215</v>
      </c>
      <c r="N12" s="3">
        <v>315</v>
      </c>
      <c r="O12" s="3">
        <v>8</v>
      </c>
      <c r="P12" s="22">
        <f>D12+G12</f>
        <v>-98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-84</v>
      </c>
      <c r="E13" s="3">
        <v>136</v>
      </c>
      <c r="F13" s="3">
        <v>220</v>
      </c>
      <c r="G13" s="3">
        <f>H13-L13</f>
        <v>53</v>
      </c>
      <c r="H13" s="3">
        <f t="shared" si="2"/>
        <v>557</v>
      </c>
      <c r="I13" s="3">
        <v>239</v>
      </c>
      <c r="J13" s="3">
        <v>316</v>
      </c>
      <c r="K13" s="3">
        <v>2</v>
      </c>
      <c r="L13" s="3">
        <f t="shared" si="3"/>
        <v>504</v>
      </c>
      <c r="M13" s="3">
        <v>201</v>
      </c>
      <c r="N13" s="3">
        <v>291</v>
      </c>
      <c r="O13" s="3">
        <v>12</v>
      </c>
      <c r="P13" s="22">
        <f aca="true" t="shared" si="4" ref="P13:P19">D13+G13</f>
        <v>-31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-88</v>
      </c>
      <c r="E14" s="3">
        <v>135</v>
      </c>
      <c r="F14" s="3">
        <v>223</v>
      </c>
      <c r="G14" s="3">
        <f>H14-L14</f>
        <v>-48</v>
      </c>
      <c r="H14" s="3">
        <f t="shared" si="2"/>
        <v>561</v>
      </c>
      <c r="I14" s="3">
        <v>203</v>
      </c>
      <c r="J14" s="3">
        <v>352</v>
      </c>
      <c r="K14" s="3">
        <v>6</v>
      </c>
      <c r="L14" s="3">
        <f t="shared" si="3"/>
        <v>609</v>
      </c>
      <c r="M14" s="3">
        <v>176</v>
      </c>
      <c r="N14" s="3">
        <v>425</v>
      </c>
      <c r="O14" s="3">
        <v>8</v>
      </c>
      <c r="P14" s="22">
        <f t="shared" si="4"/>
        <v>-136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-157</v>
      </c>
      <c r="E15" s="3">
        <v>174</v>
      </c>
      <c r="F15" s="3">
        <v>331</v>
      </c>
      <c r="G15" s="3">
        <f>H15-L15</f>
        <v>-22</v>
      </c>
      <c r="H15" s="3">
        <f t="shared" si="2"/>
        <v>512</v>
      </c>
      <c r="I15" s="3">
        <v>218</v>
      </c>
      <c r="J15" s="3">
        <v>288</v>
      </c>
      <c r="K15" s="3">
        <v>6</v>
      </c>
      <c r="L15" s="3">
        <f t="shared" si="3"/>
        <v>534</v>
      </c>
      <c r="M15" s="3">
        <v>185</v>
      </c>
      <c r="N15" s="3">
        <v>345</v>
      </c>
      <c r="O15" s="3">
        <v>4</v>
      </c>
      <c r="P15" s="22">
        <f>D15+G15</f>
        <v>-179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-116</v>
      </c>
      <c r="E16" s="3">
        <v>161</v>
      </c>
      <c r="F16" s="3">
        <v>277</v>
      </c>
      <c r="G16" s="3">
        <f t="shared" si="1"/>
        <v>-56</v>
      </c>
      <c r="H16" s="3">
        <f t="shared" si="2"/>
        <v>447</v>
      </c>
      <c r="I16" s="3">
        <v>191</v>
      </c>
      <c r="J16" s="3">
        <v>255</v>
      </c>
      <c r="K16" s="3">
        <v>1</v>
      </c>
      <c r="L16" s="3">
        <f t="shared" si="3"/>
        <v>503</v>
      </c>
      <c r="M16" s="3">
        <v>180</v>
      </c>
      <c r="N16" s="3">
        <v>317</v>
      </c>
      <c r="O16" s="3">
        <v>6</v>
      </c>
      <c r="P16" s="22">
        <f t="shared" si="4"/>
        <v>-172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-102</v>
      </c>
      <c r="E17" s="3">
        <v>155</v>
      </c>
      <c r="F17" s="3">
        <v>257</v>
      </c>
      <c r="G17" s="3">
        <f t="shared" si="1"/>
        <v>-2</v>
      </c>
      <c r="H17" s="3">
        <f t="shared" si="2"/>
        <v>451</v>
      </c>
      <c r="I17" s="3">
        <v>156</v>
      </c>
      <c r="J17" s="3">
        <v>291</v>
      </c>
      <c r="K17" s="3">
        <v>4</v>
      </c>
      <c r="L17" s="3">
        <f t="shared" si="3"/>
        <v>453</v>
      </c>
      <c r="M17" s="3">
        <v>170</v>
      </c>
      <c r="N17" s="3">
        <v>280</v>
      </c>
      <c r="O17" s="3">
        <v>3</v>
      </c>
      <c r="P17" s="22">
        <f t="shared" si="4"/>
        <v>-104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-119</v>
      </c>
      <c r="E18" s="3">
        <v>152</v>
      </c>
      <c r="F18" s="3">
        <v>271</v>
      </c>
      <c r="G18" s="3">
        <f t="shared" si="1"/>
        <v>11</v>
      </c>
      <c r="H18" s="3">
        <f t="shared" si="2"/>
        <v>452</v>
      </c>
      <c r="I18" s="3">
        <v>213</v>
      </c>
      <c r="J18" s="3">
        <v>238</v>
      </c>
      <c r="K18" s="3">
        <v>1</v>
      </c>
      <c r="L18" s="3">
        <f t="shared" si="3"/>
        <v>441</v>
      </c>
      <c r="M18" s="3">
        <v>189</v>
      </c>
      <c r="N18" s="3">
        <v>250</v>
      </c>
      <c r="O18" s="3">
        <v>2</v>
      </c>
      <c r="P18" s="22">
        <f t="shared" si="4"/>
        <v>-108</v>
      </c>
    </row>
    <row r="19" spans="1:16" s="50" customFormat="1" ht="27.75" customHeight="1" thickBot="1">
      <c r="A19" s="34"/>
      <c r="B19" s="35">
        <v>12</v>
      </c>
      <c r="C19" s="36" t="s">
        <v>20</v>
      </c>
      <c r="D19" s="37">
        <f t="shared" si="0"/>
        <v>-172</v>
      </c>
      <c r="E19" s="37">
        <v>150</v>
      </c>
      <c r="F19" s="37">
        <v>322</v>
      </c>
      <c r="G19" s="37">
        <f t="shared" si="1"/>
        <v>46</v>
      </c>
      <c r="H19" s="37">
        <f t="shared" si="2"/>
        <v>442</v>
      </c>
      <c r="I19" s="37">
        <v>198</v>
      </c>
      <c r="J19" s="37">
        <v>242</v>
      </c>
      <c r="K19" s="37">
        <v>2</v>
      </c>
      <c r="L19" s="37">
        <f t="shared" si="3"/>
        <v>396</v>
      </c>
      <c r="M19" s="37">
        <v>142</v>
      </c>
      <c r="N19" s="37">
        <v>251</v>
      </c>
      <c r="O19" s="37">
        <v>3</v>
      </c>
      <c r="P19" s="38">
        <f t="shared" si="4"/>
        <v>-126</v>
      </c>
    </row>
    <row r="20" spans="1:16" s="50" customFormat="1" ht="27.75" customHeight="1">
      <c r="A20" s="79" t="s">
        <v>52</v>
      </c>
      <c r="B20" s="80"/>
      <c r="C20" s="81"/>
      <c r="D20" s="52">
        <f>SUM(D8:D19)</f>
        <v>-1526</v>
      </c>
      <c r="E20" s="52">
        <f aca="true" t="shared" si="5" ref="E20:P20">SUM(E8:E19)</f>
        <v>1779</v>
      </c>
      <c r="F20" s="52">
        <f t="shared" si="5"/>
        <v>3305</v>
      </c>
      <c r="G20" s="52">
        <f t="shared" si="5"/>
        <v>-157</v>
      </c>
      <c r="H20" s="52">
        <f t="shared" si="5"/>
        <v>8040</v>
      </c>
      <c r="I20" s="52">
        <f t="shared" si="5"/>
        <v>3027</v>
      </c>
      <c r="J20" s="52">
        <f t="shared" si="5"/>
        <v>4962</v>
      </c>
      <c r="K20" s="52">
        <f t="shared" si="5"/>
        <v>51</v>
      </c>
      <c r="L20" s="52">
        <f t="shared" si="5"/>
        <v>8197</v>
      </c>
      <c r="M20" s="52">
        <f t="shared" si="5"/>
        <v>2623</v>
      </c>
      <c r="N20" s="52">
        <f t="shared" si="5"/>
        <v>5514</v>
      </c>
      <c r="O20" s="52">
        <f t="shared" si="5"/>
        <v>60</v>
      </c>
      <c r="P20" s="65">
        <f t="shared" si="5"/>
        <v>-1683</v>
      </c>
    </row>
    <row r="21" spans="1:16" s="50" customFormat="1" ht="27.75" customHeight="1" thickBot="1">
      <c r="A21" s="76" t="s">
        <v>21</v>
      </c>
      <c r="B21" s="77"/>
      <c r="C21" s="78"/>
      <c r="D21" s="39">
        <f>SUM(D8:D19)/(365-IF(D9=0,28,0)-IF(D10=0,31,0)-IF(D11=0,30,0)-IF(D12=0,31,0)-IF(D13=0,30,0)-IF(D14=0,31,0)-IF(D15=0,31,0)-IF(D16=0,30,0)-IF(D17=0,31,0)-IF(D18=0,30,0)-IF(D19=0,31,0))</f>
        <v>-4.1808219178082195</v>
      </c>
      <c r="E21" s="39">
        <f aca="true" t="shared" si="6" ref="E21:P21">SUM(E8:E19)/(365-IF(E9=0,28,0)-IF(E10=0,31,0)-IF(E11=0,30,0)-IF(E12=0,31,0)-IF(E13=0,30,0)-IF(E14=0,31,0)-IF(E15=0,31,0)-IF(E16=0,30,0)-IF(E17=0,31,0)-IF(E18=0,30,0)-IF(E19=0,31,0))</f>
        <v>4.873972602739726</v>
      </c>
      <c r="F21" s="39">
        <f t="shared" si="6"/>
        <v>9.054794520547945</v>
      </c>
      <c r="G21" s="39">
        <f t="shared" si="6"/>
        <v>-0.4301369863013699</v>
      </c>
      <c r="H21" s="39">
        <f t="shared" si="6"/>
        <v>22.027397260273972</v>
      </c>
      <c r="I21" s="39">
        <f t="shared" si="6"/>
        <v>8.293150684931506</v>
      </c>
      <c r="J21" s="39">
        <f t="shared" si="6"/>
        <v>13.594520547945205</v>
      </c>
      <c r="K21" s="39">
        <f t="shared" si="6"/>
        <v>0.13972602739726028</v>
      </c>
      <c r="L21" s="39">
        <f t="shared" si="6"/>
        <v>22.457534246575342</v>
      </c>
      <c r="M21" s="39">
        <f t="shared" si="6"/>
        <v>7.186301369863013</v>
      </c>
      <c r="N21" s="39">
        <f t="shared" si="6"/>
        <v>15.106849315068493</v>
      </c>
      <c r="O21" s="39">
        <f t="shared" si="6"/>
        <v>0.1643835616438356</v>
      </c>
      <c r="P21" s="40">
        <f t="shared" si="6"/>
        <v>-4.610958904109589</v>
      </c>
    </row>
    <row r="22" spans="2:246" ht="13.5" customHeight="1"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</row>
    <row r="23" spans="1:246" ht="13.5" customHeight="1">
      <c r="A23" s="41" t="s">
        <v>56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</row>
    <row r="24" spans="1:246" ht="13.5" customHeight="1">
      <c r="A24" s="41" t="s">
        <v>57</v>
      </c>
      <c r="B24" s="49"/>
      <c r="C24" s="1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</row>
  </sheetData>
  <sheetProtection/>
  <mergeCells count="5">
    <mergeCell ref="A6:C6"/>
    <mergeCell ref="E6:E7"/>
    <mergeCell ref="F6:F7"/>
    <mergeCell ref="A20:C20"/>
    <mergeCell ref="A21:C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rowBreaks count="2" manualBreakCount="2">
    <brk id="127" max="15" man="1"/>
    <brk id="169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PageLayoutView="0" workbookViewId="0" topLeftCell="A1">
      <pane ySplit="7" topLeftCell="A16" activePane="bottomLeft" state="frozen"/>
      <selection pane="topLeft" activeCell="A1" sqref="A1"/>
      <selection pane="bottomLeft" activeCell="D20" sqref="D20:P20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6" width="10.625" style="51" customWidth="1"/>
    <col min="17" max="16384" width="13.00390625" style="51" customWidth="1"/>
  </cols>
  <sheetData>
    <row r="1" spans="1:251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</row>
    <row r="2" spans="1:251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</row>
    <row r="3" spans="1:251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19.5" customHeight="1">
      <c r="A6" s="73" t="s">
        <v>53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16" s="50" customFormat="1" ht="27.75" customHeight="1">
      <c r="A8" s="24" t="s">
        <v>59</v>
      </c>
      <c r="B8" s="25">
        <v>1</v>
      </c>
      <c r="C8" s="26" t="s">
        <v>20</v>
      </c>
      <c r="D8" s="27">
        <f>E8-F8</f>
        <v>-239</v>
      </c>
      <c r="E8" s="27">
        <v>169</v>
      </c>
      <c r="F8" s="27">
        <v>408</v>
      </c>
      <c r="G8" s="27">
        <f>H8-L8</f>
        <v>12</v>
      </c>
      <c r="H8" s="52">
        <f>SUM(I8:K8)</f>
        <v>486</v>
      </c>
      <c r="I8" s="27">
        <v>205</v>
      </c>
      <c r="J8" s="27">
        <v>277</v>
      </c>
      <c r="K8" s="27">
        <v>4</v>
      </c>
      <c r="L8" s="52">
        <f>SUM(M8:O8)</f>
        <v>474</v>
      </c>
      <c r="M8" s="27">
        <v>187</v>
      </c>
      <c r="N8" s="27">
        <v>285</v>
      </c>
      <c r="O8" s="27">
        <v>2</v>
      </c>
      <c r="P8" s="28">
        <f>D8+G8</f>
        <v>-227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-119</v>
      </c>
      <c r="E9" s="3">
        <v>139</v>
      </c>
      <c r="F9" s="3">
        <v>258</v>
      </c>
      <c r="G9" s="3">
        <f>H9-L9</f>
        <v>-53</v>
      </c>
      <c r="H9" s="3">
        <f>SUM(I9:K9)</f>
        <v>468</v>
      </c>
      <c r="I9" s="3">
        <v>221</v>
      </c>
      <c r="J9" s="3">
        <v>238</v>
      </c>
      <c r="K9" s="3">
        <v>9</v>
      </c>
      <c r="L9" s="3">
        <f>SUM(M9:O9)</f>
        <v>521</v>
      </c>
      <c r="M9" s="3">
        <v>175</v>
      </c>
      <c r="N9" s="3">
        <v>340</v>
      </c>
      <c r="O9" s="3">
        <v>6</v>
      </c>
      <c r="P9" s="22">
        <f>D9+G9</f>
        <v>-172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-151</v>
      </c>
      <c r="E10" s="3">
        <v>142</v>
      </c>
      <c r="F10" s="3">
        <v>293</v>
      </c>
      <c r="G10" s="3">
        <f>H10-L10</f>
        <v>-512</v>
      </c>
      <c r="H10" s="3">
        <f>SUM(I10:K10)</f>
        <v>1448</v>
      </c>
      <c r="I10" s="3">
        <v>502</v>
      </c>
      <c r="J10" s="3">
        <v>943</v>
      </c>
      <c r="K10" s="3">
        <v>3</v>
      </c>
      <c r="L10" s="3">
        <f>SUM(M10:O10)</f>
        <v>1960</v>
      </c>
      <c r="M10" s="3">
        <v>453</v>
      </c>
      <c r="N10" s="3">
        <v>1502</v>
      </c>
      <c r="O10" s="3">
        <v>5</v>
      </c>
      <c r="P10" s="22">
        <f>D10+G10</f>
        <v>-663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-103</v>
      </c>
      <c r="E11" s="3">
        <v>144</v>
      </c>
      <c r="F11" s="3">
        <v>247</v>
      </c>
      <c r="G11" s="3">
        <f>H11-L11</f>
        <v>99</v>
      </c>
      <c r="H11" s="3">
        <f>SUM(I11:K11)</f>
        <v>1246</v>
      </c>
      <c r="I11" s="3">
        <v>304</v>
      </c>
      <c r="J11" s="3">
        <v>935</v>
      </c>
      <c r="K11" s="3">
        <v>7</v>
      </c>
      <c r="L11" s="3">
        <f>SUM(M11:O11)</f>
        <v>1147</v>
      </c>
      <c r="M11" s="3">
        <v>300</v>
      </c>
      <c r="N11" s="3">
        <v>842</v>
      </c>
      <c r="O11" s="3">
        <v>5</v>
      </c>
      <c r="P11" s="22">
        <f>D11+G11</f>
        <v>-4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aca="true" t="shared" si="0" ref="D12:D19">E12-F12</f>
        <v>-141</v>
      </c>
      <c r="E12" s="3">
        <v>125</v>
      </c>
      <c r="F12" s="3">
        <v>266</v>
      </c>
      <c r="G12" s="3">
        <f aca="true" t="shared" si="1" ref="G12:G19">H12-L12</f>
        <v>-15</v>
      </c>
      <c r="H12" s="3">
        <f aca="true" t="shared" si="2" ref="H12:H19">SUM(I12:K12)</f>
        <v>541</v>
      </c>
      <c r="I12" s="3">
        <v>203</v>
      </c>
      <c r="J12" s="3">
        <v>329</v>
      </c>
      <c r="K12" s="3">
        <v>9</v>
      </c>
      <c r="L12" s="3">
        <f aca="true" t="shared" si="3" ref="L12:L19">SUM(M12:O12)</f>
        <v>556</v>
      </c>
      <c r="M12" s="3">
        <v>174</v>
      </c>
      <c r="N12" s="3">
        <v>364</v>
      </c>
      <c r="O12" s="3">
        <v>18</v>
      </c>
      <c r="P12" s="22">
        <f>D12+G12</f>
        <v>-156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-105</v>
      </c>
      <c r="E13" s="3">
        <v>140</v>
      </c>
      <c r="F13" s="3">
        <v>245</v>
      </c>
      <c r="G13" s="3">
        <f>H13-L13</f>
        <v>28</v>
      </c>
      <c r="H13" s="3">
        <f t="shared" si="2"/>
        <v>480</v>
      </c>
      <c r="I13" s="3">
        <v>194</v>
      </c>
      <c r="J13" s="3">
        <v>280</v>
      </c>
      <c r="K13" s="3">
        <v>6</v>
      </c>
      <c r="L13" s="3">
        <f t="shared" si="3"/>
        <v>452</v>
      </c>
      <c r="M13" s="3">
        <v>181</v>
      </c>
      <c r="N13" s="3">
        <v>264</v>
      </c>
      <c r="O13" s="3">
        <v>7</v>
      </c>
      <c r="P13" s="22">
        <f aca="true" t="shared" si="4" ref="P13:P19">D13+G13</f>
        <v>-77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-103</v>
      </c>
      <c r="E14" s="3">
        <v>138</v>
      </c>
      <c r="F14" s="3">
        <v>241</v>
      </c>
      <c r="G14" s="3">
        <f>H14-L14</f>
        <v>22</v>
      </c>
      <c r="H14" s="3">
        <f t="shared" si="2"/>
        <v>536</v>
      </c>
      <c r="I14" s="3">
        <v>201</v>
      </c>
      <c r="J14" s="3">
        <v>333</v>
      </c>
      <c r="K14" s="3">
        <v>2</v>
      </c>
      <c r="L14" s="3">
        <f t="shared" si="3"/>
        <v>514</v>
      </c>
      <c r="M14" s="3">
        <v>162</v>
      </c>
      <c r="N14" s="3">
        <v>344</v>
      </c>
      <c r="O14" s="3">
        <v>8</v>
      </c>
      <c r="P14" s="22">
        <f t="shared" si="4"/>
        <v>-81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-115</v>
      </c>
      <c r="E15" s="3">
        <v>154</v>
      </c>
      <c r="F15" s="3">
        <v>269</v>
      </c>
      <c r="G15" s="3">
        <f>H15-L15</f>
        <v>-68</v>
      </c>
      <c r="H15" s="3">
        <f t="shared" si="2"/>
        <v>521</v>
      </c>
      <c r="I15" s="3">
        <v>219</v>
      </c>
      <c r="J15" s="3">
        <v>297</v>
      </c>
      <c r="K15" s="3">
        <v>5</v>
      </c>
      <c r="L15" s="3">
        <f t="shared" si="3"/>
        <v>589</v>
      </c>
      <c r="M15" s="3">
        <v>177</v>
      </c>
      <c r="N15" s="3">
        <v>409</v>
      </c>
      <c r="O15" s="3">
        <v>3</v>
      </c>
      <c r="P15" s="22">
        <f>D15+G15</f>
        <v>-183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-121</v>
      </c>
      <c r="E16" s="3">
        <v>137</v>
      </c>
      <c r="F16" s="3">
        <v>258</v>
      </c>
      <c r="G16" s="3">
        <f t="shared" si="1"/>
        <v>-71</v>
      </c>
      <c r="H16" s="3">
        <f t="shared" si="2"/>
        <v>445</v>
      </c>
      <c r="I16" s="3">
        <v>159</v>
      </c>
      <c r="J16" s="3">
        <v>277</v>
      </c>
      <c r="K16" s="3">
        <v>9</v>
      </c>
      <c r="L16" s="3">
        <f t="shared" si="3"/>
        <v>516</v>
      </c>
      <c r="M16" s="3">
        <v>174</v>
      </c>
      <c r="N16" s="3">
        <v>342</v>
      </c>
      <c r="O16" s="3">
        <v>0</v>
      </c>
      <c r="P16" s="22">
        <f t="shared" si="4"/>
        <v>-192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-110</v>
      </c>
      <c r="E17" s="3">
        <v>156</v>
      </c>
      <c r="F17" s="3">
        <v>266</v>
      </c>
      <c r="G17" s="3">
        <f t="shared" si="1"/>
        <v>71</v>
      </c>
      <c r="H17" s="3">
        <f t="shared" si="2"/>
        <v>576</v>
      </c>
      <c r="I17" s="3">
        <v>228</v>
      </c>
      <c r="J17" s="3">
        <v>342</v>
      </c>
      <c r="K17" s="3">
        <v>6</v>
      </c>
      <c r="L17" s="3">
        <f t="shared" si="3"/>
        <v>505</v>
      </c>
      <c r="M17" s="3">
        <v>200</v>
      </c>
      <c r="N17" s="3">
        <v>299</v>
      </c>
      <c r="O17" s="3">
        <v>6</v>
      </c>
      <c r="P17" s="22">
        <f t="shared" si="4"/>
        <v>-39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-171</v>
      </c>
      <c r="E18" s="3">
        <v>123</v>
      </c>
      <c r="F18" s="3">
        <v>294</v>
      </c>
      <c r="G18" s="3">
        <f t="shared" si="1"/>
        <v>22</v>
      </c>
      <c r="H18" s="3">
        <f t="shared" si="2"/>
        <v>415</v>
      </c>
      <c r="I18" s="3">
        <v>210</v>
      </c>
      <c r="J18" s="3">
        <v>202</v>
      </c>
      <c r="K18" s="3">
        <v>3</v>
      </c>
      <c r="L18" s="3">
        <f t="shared" si="3"/>
        <v>393</v>
      </c>
      <c r="M18" s="3">
        <v>203</v>
      </c>
      <c r="N18" s="3">
        <v>187</v>
      </c>
      <c r="O18" s="3">
        <v>3</v>
      </c>
      <c r="P18" s="22">
        <f t="shared" si="4"/>
        <v>-149</v>
      </c>
    </row>
    <row r="19" spans="1:16" s="50" customFormat="1" ht="27.75" customHeight="1" thickBot="1">
      <c r="A19" s="34"/>
      <c r="B19" s="35">
        <v>12</v>
      </c>
      <c r="C19" s="36" t="s">
        <v>20</v>
      </c>
      <c r="D19" s="37">
        <f t="shared" si="0"/>
        <v>-153</v>
      </c>
      <c r="E19" s="37">
        <v>136</v>
      </c>
      <c r="F19" s="37">
        <v>289</v>
      </c>
      <c r="G19" s="37">
        <f t="shared" si="1"/>
        <v>23</v>
      </c>
      <c r="H19" s="37">
        <f t="shared" si="2"/>
        <v>510</v>
      </c>
      <c r="I19" s="37">
        <v>224</v>
      </c>
      <c r="J19" s="37">
        <v>282</v>
      </c>
      <c r="K19" s="37">
        <v>4</v>
      </c>
      <c r="L19" s="37">
        <f t="shared" si="3"/>
        <v>487</v>
      </c>
      <c r="M19" s="37">
        <v>208</v>
      </c>
      <c r="N19" s="37">
        <v>275</v>
      </c>
      <c r="O19" s="37">
        <v>4</v>
      </c>
      <c r="P19" s="38">
        <f t="shared" si="4"/>
        <v>-130</v>
      </c>
    </row>
    <row r="20" spans="1:16" s="50" customFormat="1" ht="27.75" customHeight="1">
      <c r="A20" s="79" t="s">
        <v>52</v>
      </c>
      <c r="B20" s="80"/>
      <c r="C20" s="81"/>
      <c r="D20" s="52">
        <f>SUM(D8:D19)</f>
        <v>-1631</v>
      </c>
      <c r="E20" s="52">
        <f aca="true" t="shared" si="5" ref="E20:P20">SUM(E8:E19)</f>
        <v>1703</v>
      </c>
      <c r="F20" s="52">
        <f t="shared" si="5"/>
        <v>3334</v>
      </c>
      <c r="G20" s="52">
        <f t="shared" si="5"/>
        <v>-442</v>
      </c>
      <c r="H20" s="52">
        <f t="shared" si="5"/>
        <v>7672</v>
      </c>
      <c r="I20" s="52">
        <f t="shared" si="5"/>
        <v>2870</v>
      </c>
      <c r="J20" s="52">
        <f t="shared" si="5"/>
        <v>4735</v>
      </c>
      <c r="K20" s="52">
        <f t="shared" si="5"/>
        <v>67</v>
      </c>
      <c r="L20" s="52">
        <f t="shared" si="5"/>
        <v>8114</v>
      </c>
      <c r="M20" s="52">
        <f t="shared" si="5"/>
        <v>2594</v>
      </c>
      <c r="N20" s="52">
        <f t="shared" si="5"/>
        <v>5453</v>
      </c>
      <c r="O20" s="52">
        <f t="shared" si="5"/>
        <v>67</v>
      </c>
      <c r="P20" s="65">
        <f t="shared" si="5"/>
        <v>-2073</v>
      </c>
    </row>
    <row r="21" spans="1:16" s="50" customFormat="1" ht="27.75" customHeight="1" thickBot="1">
      <c r="A21" s="76" t="s">
        <v>21</v>
      </c>
      <c r="B21" s="77"/>
      <c r="C21" s="78"/>
      <c r="D21" s="39">
        <f>SUM(D8:D19)/(365-IF(D9=0,28,0)-IF(D10=0,31,0)-IF(D11=0,30,0)-IF(D12=0,31,0)-IF(D13=0,30,0)-IF(D14=0,31,0)-IF(D15=0,31,0)-IF(D16=0,30,0)-IF(D17=0,31,0)-IF(D18=0,30,0)-IF(D19=0,31,0))</f>
        <v>-4.468493150684932</v>
      </c>
      <c r="E21" s="39">
        <f aca="true" t="shared" si="6" ref="E21:P21">SUM(E8:E19)/(365-IF(E9=0,28,0)-IF(E10=0,31,0)-IF(E11=0,30,0)-IF(E12=0,31,0)-IF(E13=0,30,0)-IF(E14=0,31,0)-IF(E15=0,31,0)-IF(E16=0,30,0)-IF(E17=0,31,0)-IF(E18=0,30,0)-IF(E19=0,31,0))</f>
        <v>4.6657534246575345</v>
      </c>
      <c r="F21" s="39">
        <f t="shared" si="6"/>
        <v>9.134246575342466</v>
      </c>
      <c r="G21" s="39">
        <f t="shared" si="6"/>
        <v>-1.210958904109589</v>
      </c>
      <c r="H21" s="39">
        <f t="shared" si="6"/>
        <v>21.019178082191782</v>
      </c>
      <c r="I21" s="39">
        <f t="shared" si="6"/>
        <v>7.863013698630137</v>
      </c>
      <c r="J21" s="39">
        <f t="shared" si="6"/>
        <v>12.972602739726028</v>
      </c>
      <c r="K21" s="39">
        <f t="shared" si="6"/>
        <v>0.18356164383561643</v>
      </c>
      <c r="L21" s="39">
        <f t="shared" si="6"/>
        <v>22.23013698630137</v>
      </c>
      <c r="M21" s="39">
        <f t="shared" si="6"/>
        <v>7.1068493150684935</v>
      </c>
      <c r="N21" s="39">
        <f t="shared" si="6"/>
        <v>14.93972602739726</v>
      </c>
      <c r="O21" s="39">
        <f t="shared" si="6"/>
        <v>0.2</v>
      </c>
      <c r="P21" s="40">
        <f t="shared" si="6"/>
        <v>-5.67945205479452</v>
      </c>
    </row>
    <row r="22" spans="2:251" ht="13.5" customHeight="1"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3.5" customHeight="1">
      <c r="A23" s="41" t="s">
        <v>56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3.5" customHeight="1">
      <c r="A24" s="41" t="s">
        <v>57</v>
      </c>
      <c r="B24" s="49"/>
      <c r="C24" s="1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</sheetData>
  <sheetProtection/>
  <mergeCells count="5">
    <mergeCell ref="A6:C6"/>
    <mergeCell ref="E6:E7"/>
    <mergeCell ref="F6:F7"/>
    <mergeCell ref="A20:C20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rowBreaks count="2" manualBreakCount="2">
    <brk id="127" max="15" man="1"/>
    <brk id="169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Q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13.00390625" defaultRowHeight="13.5"/>
  <cols>
    <col min="1" max="1" width="5.625" style="51" customWidth="1"/>
    <col min="2" max="2" width="4.50390625" style="51" customWidth="1"/>
    <col min="3" max="3" width="4.125" style="51" customWidth="1"/>
    <col min="4" max="16" width="10.625" style="51" customWidth="1"/>
    <col min="17" max="16384" width="13.00390625" style="51" customWidth="1"/>
  </cols>
  <sheetData>
    <row r="1" spans="1:251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</row>
    <row r="2" spans="1:251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</row>
    <row r="3" spans="1:251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19.5" customHeight="1">
      <c r="A6" s="73" t="s">
        <v>53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16" s="50" customFormat="1" ht="27.75" customHeight="1">
      <c r="A8" s="24" t="s">
        <v>60</v>
      </c>
      <c r="B8" s="25">
        <v>1</v>
      </c>
      <c r="C8" s="26" t="s">
        <v>20</v>
      </c>
      <c r="D8" s="27">
        <f>E8-F8</f>
        <v>-247</v>
      </c>
      <c r="E8" s="27">
        <v>134</v>
      </c>
      <c r="F8" s="27">
        <v>381</v>
      </c>
      <c r="G8" s="27">
        <f>H8-L8</f>
        <v>-75</v>
      </c>
      <c r="H8" s="52">
        <f>SUM(I8:K8)</f>
        <v>459</v>
      </c>
      <c r="I8" s="27">
        <v>181</v>
      </c>
      <c r="J8" s="27">
        <v>275</v>
      </c>
      <c r="K8" s="27">
        <v>3</v>
      </c>
      <c r="L8" s="52">
        <f>SUM(M8:O8)</f>
        <v>534</v>
      </c>
      <c r="M8" s="27">
        <v>215</v>
      </c>
      <c r="N8" s="27">
        <v>318</v>
      </c>
      <c r="O8" s="27">
        <v>1</v>
      </c>
      <c r="P8" s="28">
        <f>D8+G8</f>
        <v>-322</v>
      </c>
    </row>
    <row r="9" spans="1:16" s="50" customFormat="1" ht="27.75" customHeight="1">
      <c r="A9" s="21"/>
      <c r="B9" s="5">
        <v>2</v>
      </c>
      <c r="C9" s="4" t="s">
        <v>20</v>
      </c>
      <c r="D9" s="3">
        <f>E9-F9</f>
        <v>-211</v>
      </c>
      <c r="E9" s="3">
        <v>112</v>
      </c>
      <c r="F9" s="3">
        <v>323</v>
      </c>
      <c r="G9" s="3">
        <f>H9-L9</f>
        <v>-95</v>
      </c>
      <c r="H9" s="3">
        <f>SUM(I9:K9)</f>
        <v>520</v>
      </c>
      <c r="I9" s="3">
        <v>231</v>
      </c>
      <c r="J9" s="3">
        <v>286</v>
      </c>
      <c r="K9" s="3">
        <v>3</v>
      </c>
      <c r="L9" s="3">
        <f>SUM(M9:O9)</f>
        <v>615</v>
      </c>
      <c r="M9" s="3">
        <v>203</v>
      </c>
      <c r="N9" s="3">
        <v>407</v>
      </c>
      <c r="O9" s="3">
        <v>5</v>
      </c>
      <c r="P9" s="22">
        <f>D9+G9</f>
        <v>-306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>E10-F10</f>
        <v>-173</v>
      </c>
      <c r="E10" s="3">
        <v>113</v>
      </c>
      <c r="F10" s="3">
        <v>286</v>
      </c>
      <c r="G10" s="3">
        <f>H10-L10</f>
        <v>-549</v>
      </c>
      <c r="H10" s="3">
        <f>SUM(I10:K10)</f>
        <v>1385</v>
      </c>
      <c r="I10" s="3">
        <v>451</v>
      </c>
      <c r="J10" s="3">
        <v>931</v>
      </c>
      <c r="K10" s="3">
        <v>3</v>
      </c>
      <c r="L10" s="3">
        <f>SUM(M10:O10)</f>
        <v>1934</v>
      </c>
      <c r="M10" s="3">
        <v>401</v>
      </c>
      <c r="N10" s="3">
        <v>1532</v>
      </c>
      <c r="O10" s="3">
        <v>1</v>
      </c>
      <c r="P10" s="22">
        <f>D10+G10</f>
        <v>-722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>E11-F11</f>
        <v>0</v>
      </c>
      <c r="E11" s="3"/>
      <c r="F11" s="3"/>
      <c r="G11" s="3">
        <f>H11-L11</f>
        <v>0</v>
      </c>
      <c r="H11" s="3">
        <f>SUM(I11:K11)</f>
        <v>0</v>
      </c>
      <c r="I11" s="3"/>
      <c r="J11" s="3"/>
      <c r="K11" s="3"/>
      <c r="L11" s="3">
        <f>SUM(M11:O11)</f>
        <v>0</v>
      </c>
      <c r="M11" s="3"/>
      <c r="N11" s="3"/>
      <c r="O11" s="3"/>
      <c r="P11" s="22">
        <f>D11+G11</f>
        <v>0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aca="true" t="shared" si="0" ref="D12:D19">E12-F12</f>
        <v>0</v>
      </c>
      <c r="E12" s="3"/>
      <c r="F12" s="3"/>
      <c r="G12" s="3">
        <f aca="true" t="shared" si="1" ref="G12:G19">H12-L12</f>
        <v>0</v>
      </c>
      <c r="H12" s="3">
        <f aca="true" t="shared" si="2" ref="H12:H19">SUM(I12:K12)</f>
        <v>0</v>
      </c>
      <c r="I12" s="3"/>
      <c r="J12" s="3"/>
      <c r="K12" s="3"/>
      <c r="L12" s="3">
        <f aca="true" t="shared" si="3" ref="L12:L19">SUM(M12:O12)</f>
        <v>0</v>
      </c>
      <c r="M12" s="3"/>
      <c r="N12" s="3"/>
      <c r="O12" s="3"/>
      <c r="P12" s="22">
        <f>D12+G12</f>
        <v>0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0</v>
      </c>
      <c r="E13" s="3"/>
      <c r="F13" s="3"/>
      <c r="G13" s="3">
        <f>H13-L13</f>
        <v>0</v>
      </c>
      <c r="H13" s="3">
        <f t="shared" si="2"/>
        <v>0</v>
      </c>
      <c r="I13" s="3"/>
      <c r="J13" s="3"/>
      <c r="K13" s="3"/>
      <c r="L13" s="3">
        <f t="shared" si="3"/>
        <v>0</v>
      </c>
      <c r="M13" s="3"/>
      <c r="N13" s="3"/>
      <c r="O13" s="3"/>
      <c r="P13" s="22">
        <f aca="true" t="shared" si="4" ref="P13:P19">D13+G13</f>
        <v>0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0</v>
      </c>
      <c r="E14" s="3"/>
      <c r="F14" s="3"/>
      <c r="G14" s="3">
        <f>H14-L14</f>
        <v>0</v>
      </c>
      <c r="H14" s="3">
        <f t="shared" si="2"/>
        <v>0</v>
      </c>
      <c r="I14" s="3"/>
      <c r="J14" s="3"/>
      <c r="K14" s="3"/>
      <c r="L14" s="3">
        <f t="shared" si="3"/>
        <v>0</v>
      </c>
      <c r="M14" s="3"/>
      <c r="N14" s="3"/>
      <c r="O14" s="3"/>
      <c r="P14" s="22">
        <f t="shared" si="4"/>
        <v>0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>E15-F15</f>
        <v>0</v>
      </c>
      <c r="E15" s="3"/>
      <c r="F15" s="3"/>
      <c r="G15" s="3">
        <f>H15-L15</f>
        <v>0</v>
      </c>
      <c r="H15" s="3">
        <f t="shared" si="2"/>
        <v>0</v>
      </c>
      <c r="I15" s="3"/>
      <c r="J15" s="3"/>
      <c r="K15" s="3"/>
      <c r="L15" s="3">
        <f t="shared" si="3"/>
        <v>0</v>
      </c>
      <c r="M15" s="3"/>
      <c r="N15" s="3"/>
      <c r="O15" s="3"/>
      <c r="P15" s="22">
        <f>D15+G15</f>
        <v>0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0</v>
      </c>
      <c r="E16" s="3"/>
      <c r="F16" s="3"/>
      <c r="G16" s="3">
        <f t="shared" si="1"/>
        <v>0</v>
      </c>
      <c r="H16" s="3">
        <f t="shared" si="2"/>
        <v>0</v>
      </c>
      <c r="I16" s="3"/>
      <c r="J16" s="3"/>
      <c r="K16" s="3"/>
      <c r="L16" s="3">
        <f t="shared" si="3"/>
        <v>0</v>
      </c>
      <c r="M16" s="3"/>
      <c r="N16" s="3"/>
      <c r="O16" s="3"/>
      <c r="P16" s="22">
        <f t="shared" si="4"/>
        <v>0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>E17-F17</f>
        <v>0</v>
      </c>
      <c r="E17" s="3"/>
      <c r="F17" s="3"/>
      <c r="G17" s="3">
        <f t="shared" si="1"/>
        <v>0</v>
      </c>
      <c r="H17" s="3">
        <f t="shared" si="2"/>
        <v>0</v>
      </c>
      <c r="I17" s="3"/>
      <c r="J17" s="3"/>
      <c r="K17" s="3"/>
      <c r="L17" s="3">
        <f t="shared" si="3"/>
        <v>0</v>
      </c>
      <c r="M17" s="3"/>
      <c r="N17" s="3"/>
      <c r="O17" s="3"/>
      <c r="P17" s="22">
        <f t="shared" si="4"/>
        <v>0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0</v>
      </c>
      <c r="E18" s="3"/>
      <c r="F18" s="3"/>
      <c r="G18" s="3">
        <f t="shared" si="1"/>
        <v>0</v>
      </c>
      <c r="H18" s="3">
        <f t="shared" si="2"/>
        <v>0</v>
      </c>
      <c r="I18" s="3"/>
      <c r="J18" s="3"/>
      <c r="K18" s="3"/>
      <c r="L18" s="3">
        <f t="shared" si="3"/>
        <v>0</v>
      </c>
      <c r="M18" s="3"/>
      <c r="N18" s="3"/>
      <c r="O18" s="3"/>
      <c r="P18" s="22">
        <f t="shared" si="4"/>
        <v>0</v>
      </c>
    </row>
    <row r="19" spans="1:16" s="50" customFormat="1" ht="27.75" customHeight="1" thickBot="1">
      <c r="A19" s="34"/>
      <c r="B19" s="35">
        <v>12</v>
      </c>
      <c r="C19" s="36" t="s">
        <v>20</v>
      </c>
      <c r="D19" s="37">
        <f t="shared" si="0"/>
        <v>0</v>
      </c>
      <c r="E19" s="37"/>
      <c r="F19" s="37"/>
      <c r="G19" s="37">
        <f t="shared" si="1"/>
        <v>0</v>
      </c>
      <c r="H19" s="37">
        <f t="shared" si="2"/>
        <v>0</v>
      </c>
      <c r="I19" s="37"/>
      <c r="J19" s="37"/>
      <c r="K19" s="37"/>
      <c r="L19" s="37">
        <f t="shared" si="3"/>
        <v>0</v>
      </c>
      <c r="M19" s="37"/>
      <c r="N19" s="37"/>
      <c r="O19" s="37"/>
      <c r="P19" s="38">
        <f t="shared" si="4"/>
        <v>0</v>
      </c>
    </row>
    <row r="20" spans="1:16" s="50" customFormat="1" ht="27.75" customHeight="1">
      <c r="A20" s="79" t="s">
        <v>52</v>
      </c>
      <c r="B20" s="80"/>
      <c r="C20" s="81"/>
      <c r="D20" s="52">
        <f>SUM(D8:D19)</f>
        <v>-631</v>
      </c>
      <c r="E20" s="52">
        <f aca="true" t="shared" si="5" ref="E20:P20">SUM(E8:E19)</f>
        <v>359</v>
      </c>
      <c r="F20" s="52">
        <f t="shared" si="5"/>
        <v>990</v>
      </c>
      <c r="G20" s="52">
        <f t="shared" si="5"/>
        <v>-719</v>
      </c>
      <c r="H20" s="52">
        <f t="shared" si="5"/>
        <v>2364</v>
      </c>
      <c r="I20" s="52">
        <f t="shared" si="5"/>
        <v>863</v>
      </c>
      <c r="J20" s="52">
        <f t="shared" si="5"/>
        <v>1492</v>
      </c>
      <c r="K20" s="52">
        <f t="shared" si="5"/>
        <v>9</v>
      </c>
      <c r="L20" s="52">
        <f t="shared" si="5"/>
        <v>3083</v>
      </c>
      <c r="M20" s="52">
        <f t="shared" si="5"/>
        <v>819</v>
      </c>
      <c r="N20" s="52">
        <f t="shared" si="5"/>
        <v>2257</v>
      </c>
      <c r="O20" s="52">
        <f t="shared" si="5"/>
        <v>7</v>
      </c>
      <c r="P20" s="65">
        <f t="shared" si="5"/>
        <v>-1350</v>
      </c>
    </row>
    <row r="21" spans="1:16" s="50" customFormat="1" ht="27.75" customHeight="1" thickBot="1">
      <c r="A21" s="76" t="s">
        <v>21</v>
      </c>
      <c r="B21" s="77"/>
      <c r="C21" s="78"/>
      <c r="D21" s="39">
        <f>SUM(D8:D19)/(365-IF(D9=0,28,0)-IF(D10=0,31,0)-IF(D11=0,30,0)-IF(D12=0,31,0)-IF(D13=0,30,0)-IF(D14=0,31,0)-IF(D15=0,31,0)-IF(D16=0,30,0)-IF(D17=0,31,0)-IF(D18=0,30,0)-IF(D19=0,31,0))</f>
        <v>-7.011111111111111</v>
      </c>
      <c r="E21" s="39">
        <f>SUM(E8:E19)/(365-IF(E9=0,29,0)-IF(E10=0,31,0)-IF(E11=0,30,0)-IF(E12=0,31,0)-IF(E13=0,30,0)-IF(E14=0,31,0)-IF(E15=0,31,0)-IF(E16=0,30,0)-IF(E17=0,31,0)-IF(E18=0,30,0)-IF(E19=0,31,0))</f>
        <v>3.988888888888889</v>
      </c>
      <c r="F21" s="39">
        <f aca="true" t="shared" si="6" ref="F21:P21">SUM(F8:F19)/(365-IF(F9=0,28,0)-IF(F10=0,31,0)-IF(F11=0,30,0)-IF(F12=0,31,0)-IF(F13=0,30,0)-IF(F14=0,31,0)-IF(F15=0,31,0)-IF(F16=0,30,0)-IF(F17=0,31,0)-IF(F18=0,30,0)-IF(F19=0,31,0))</f>
        <v>11</v>
      </c>
      <c r="G21" s="39">
        <f t="shared" si="6"/>
        <v>-7.988888888888889</v>
      </c>
      <c r="H21" s="39">
        <f t="shared" si="6"/>
        <v>26.266666666666666</v>
      </c>
      <c r="I21" s="39">
        <f t="shared" si="6"/>
        <v>9.588888888888889</v>
      </c>
      <c r="J21" s="39">
        <f t="shared" si="6"/>
        <v>16.57777777777778</v>
      </c>
      <c r="K21" s="39">
        <f t="shared" si="6"/>
        <v>0.1</v>
      </c>
      <c r="L21" s="39">
        <f t="shared" si="6"/>
        <v>34.25555555555555</v>
      </c>
      <c r="M21" s="39">
        <f t="shared" si="6"/>
        <v>9.1</v>
      </c>
      <c r="N21" s="39">
        <f t="shared" si="6"/>
        <v>25.07777777777778</v>
      </c>
      <c r="O21" s="39">
        <f t="shared" si="6"/>
        <v>0.07777777777777778</v>
      </c>
      <c r="P21" s="40">
        <f t="shared" si="6"/>
        <v>-15</v>
      </c>
    </row>
    <row r="22" spans="2:251" ht="13.5" customHeight="1"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3.5" customHeight="1">
      <c r="A23" s="41" t="s">
        <v>56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3.5" customHeight="1">
      <c r="A24" s="41" t="s">
        <v>57</v>
      </c>
      <c r="B24" s="49"/>
      <c r="C24" s="1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</sheetData>
  <sheetProtection/>
  <mergeCells count="5">
    <mergeCell ref="A6:C6"/>
    <mergeCell ref="E6:E7"/>
    <mergeCell ref="F6:F7"/>
    <mergeCell ref="A20:C20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rowBreaks count="2" manualBreakCount="2">
    <brk id="127" max="15" man="1"/>
    <brk id="1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25</v>
      </c>
      <c r="B8" s="25">
        <v>1</v>
      </c>
      <c r="C8" s="26" t="s">
        <v>20</v>
      </c>
      <c r="D8" s="27">
        <f aca="true" t="shared" si="0" ref="D8:D19">E8-F8</f>
        <v>-10</v>
      </c>
      <c r="E8" s="27">
        <v>227</v>
      </c>
      <c r="F8" s="27">
        <v>237</v>
      </c>
      <c r="G8" s="27">
        <f aca="true" t="shared" si="1" ref="G8:G19">H8-L8</f>
        <v>75</v>
      </c>
      <c r="H8" s="27">
        <f aca="true" t="shared" si="2" ref="H8:H19">SUM(I8:K8)</f>
        <v>631</v>
      </c>
      <c r="I8" s="27">
        <v>261</v>
      </c>
      <c r="J8" s="27">
        <v>295</v>
      </c>
      <c r="K8" s="27">
        <v>75</v>
      </c>
      <c r="L8" s="27">
        <f aca="true" t="shared" si="3" ref="L8:L19">SUM(M8:O8)</f>
        <v>556</v>
      </c>
      <c r="M8" s="27">
        <v>232</v>
      </c>
      <c r="N8" s="27">
        <v>294</v>
      </c>
      <c r="O8" s="27">
        <v>30</v>
      </c>
      <c r="P8" s="28">
        <f aca="true" t="shared" si="4" ref="P8:P19">D8+G8</f>
        <v>65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-19</v>
      </c>
      <c r="E9" s="3">
        <v>179</v>
      </c>
      <c r="F9" s="3">
        <v>198</v>
      </c>
      <c r="G9" s="3">
        <f t="shared" si="1"/>
        <v>3</v>
      </c>
      <c r="H9" s="3">
        <f t="shared" si="2"/>
        <v>626</v>
      </c>
      <c r="I9" s="3">
        <v>266</v>
      </c>
      <c r="J9" s="3">
        <v>292</v>
      </c>
      <c r="K9" s="3">
        <v>68</v>
      </c>
      <c r="L9" s="3">
        <f t="shared" si="3"/>
        <v>623</v>
      </c>
      <c r="M9" s="3">
        <v>211</v>
      </c>
      <c r="N9" s="3">
        <v>373</v>
      </c>
      <c r="O9" s="3">
        <v>39</v>
      </c>
      <c r="P9" s="22">
        <f t="shared" si="4"/>
        <v>-16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10</v>
      </c>
      <c r="E10" s="3">
        <v>238</v>
      </c>
      <c r="F10" s="3">
        <v>228</v>
      </c>
      <c r="G10" s="3">
        <f t="shared" si="1"/>
        <v>-1145</v>
      </c>
      <c r="H10" s="3">
        <f t="shared" si="2"/>
        <v>1626</v>
      </c>
      <c r="I10" s="3">
        <v>481</v>
      </c>
      <c r="J10" s="3">
        <v>1075</v>
      </c>
      <c r="K10" s="3">
        <v>70</v>
      </c>
      <c r="L10" s="3">
        <f t="shared" si="3"/>
        <v>2771</v>
      </c>
      <c r="M10" s="3">
        <v>726</v>
      </c>
      <c r="N10" s="3">
        <v>2034</v>
      </c>
      <c r="O10" s="3">
        <v>11</v>
      </c>
      <c r="P10" s="22">
        <f t="shared" si="4"/>
        <v>-1135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44</v>
      </c>
      <c r="E11" s="3">
        <v>196</v>
      </c>
      <c r="F11" s="3">
        <v>152</v>
      </c>
      <c r="G11" s="3">
        <f t="shared" si="1"/>
        <v>924</v>
      </c>
      <c r="H11" s="3">
        <f t="shared" si="2"/>
        <v>2119</v>
      </c>
      <c r="I11" s="3">
        <v>636</v>
      </c>
      <c r="J11" s="3">
        <v>1352</v>
      </c>
      <c r="K11" s="3">
        <v>131</v>
      </c>
      <c r="L11" s="3">
        <f t="shared" si="3"/>
        <v>1195</v>
      </c>
      <c r="M11" s="3">
        <v>428</v>
      </c>
      <c r="N11" s="3">
        <v>763</v>
      </c>
      <c r="O11" s="3">
        <v>4</v>
      </c>
      <c r="P11" s="22">
        <f t="shared" si="4"/>
        <v>968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-18</v>
      </c>
      <c r="E12" s="3">
        <v>168</v>
      </c>
      <c r="F12" s="3">
        <v>186</v>
      </c>
      <c r="G12" s="3">
        <f t="shared" si="1"/>
        <v>27</v>
      </c>
      <c r="H12" s="3">
        <f t="shared" si="2"/>
        <v>603</v>
      </c>
      <c r="I12" s="3">
        <v>221</v>
      </c>
      <c r="J12" s="3">
        <v>303</v>
      </c>
      <c r="K12" s="3">
        <v>79</v>
      </c>
      <c r="L12" s="3">
        <f t="shared" si="3"/>
        <v>576</v>
      </c>
      <c r="M12" s="3">
        <v>238</v>
      </c>
      <c r="N12" s="3">
        <v>330</v>
      </c>
      <c r="O12" s="3">
        <v>8</v>
      </c>
      <c r="P12" s="22">
        <f t="shared" si="4"/>
        <v>9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49</v>
      </c>
      <c r="E13" s="3">
        <v>205</v>
      </c>
      <c r="F13" s="3">
        <v>156</v>
      </c>
      <c r="G13" s="3">
        <f t="shared" si="1"/>
        <v>1</v>
      </c>
      <c r="H13" s="3">
        <f t="shared" si="2"/>
        <v>624</v>
      </c>
      <c r="I13" s="3">
        <v>279</v>
      </c>
      <c r="J13" s="3">
        <v>282</v>
      </c>
      <c r="K13" s="3">
        <v>63</v>
      </c>
      <c r="L13" s="3">
        <f t="shared" si="3"/>
        <v>623</v>
      </c>
      <c r="M13" s="3">
        <v>250</v>
      </c>
      <c r="N13" s="3">
        <v>366</v>
      </c>
      <c r="O13" s="3">
        <v>7</v>
      </c>
      <c r="P13" s="22">
        <f t="shared" si="4"/>
        <v>50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-5</v>
      </c>
      <c r="E14" s="3">
        <v>183</v>
      </c>
      <c r="F14" s="3">
        <v>188</v>
      </c>
      <c r="G14" s="3">
        <f t="shared" si="1"/>
        <v>-56</v>
      </c>
      <c r="H14" s="3">
        <f t="shared" si="2"/>
        <v>697</v>
      </c>
      <c r="I14" s="3">
        <v>272</v>
      </c>
      <c r="J14" s="3">
        <v>364</v>
      </c>
      <c r="K14" s="3">
        <v>61</v>
      </c>
      <c r="L14" s="3">
        <f t="shared" si="3"/>
        <v>753</v>
      </c>
      <c r="M14" s="3">
        <v>213</v>
      </c>
      <c r="N14" s="3">
        <v>418</v>
      </c>
      <c r="O14" s="3">
        <v>122</v>
      </c>
      <c r="P14" s="22">
        <f t="shared" si="4"/>
        <v>-61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31</v>
      </c>
      <c r="E15" s="3">
        <v>199</v>
      </c>
      <c r="F15" s="3">
        <v>168</v>
      </c>
      <c r="G15" s="3">
        <f t="shared" si="1"/>
        <v>-258</v>
      </c>
      <c r="H15" s="3">
        <f t="shared" si="2"/>
        <v>746</v>
      </c>
      <c r="I15" s="3">
        <v>240</v>
      </c>
      <c r="J15" s="3">
        <v>448</v>
      </c>
      <c r="K15" s="3">
        <v>58</v>
      </c>
      <c r="L15" s="3">
        <f t="shared" si="3"/>
        <v>1004</v>
      </c>
      <c r="M15" s="3">
        <v>260</v>
      </c>
      <c r="N15" s="3">
        <v>458</v>
      </c>
      <c r="O15" s="3">
        <v>286</v>
      </c>
      <c r="P15" s="22">
        <f t="shared" si="4"/>
        <v>-227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36</v>
      </c>
      <c r="E16" s="3">
        <v>207</v>
      </c>
      <c r="F16" s="3">
        <v>171</v>
      </c>
      <c r="G16" s="3">
        <f t="shared" si="1"/>
        <v>-54</v>
      </c>
      <c r="H16" s="3">
        <f t="shared" si="2"/>
        <v>674</v>
      </c>
      <c r="I16" s="3">
        <v>216</v>
      </c>
      <c r="J16" s="3">
        <v>342</v>
      </c>
      <c r="K16" s="3">
        <v>116</v>
      </c>
      <c r="L16" s="3">
        <f t="shared" si="3"/>
        <v>728</v>
      </c>
      <c r="M16" s="3">
        <v>244</v>
      </c>
      <c r="N16" s="41">
        <v>411</v>
      </c>
      <c r="O16" s="3">
        <v>73</v>
      </c>
      <c r="P16" s="22">
        <f t="shared" si="4"/>
        <v>-18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-5</v>
      </c>
      <c r="E17" s="3">
        <v>171</v>
      </c>
      <c r="F17" s="3">
        <v>176</v>
      </c>
      <c r="G17" s="3">
        <f t="shared" si="1"/>
        <v>-25</v>
      </c>
      <c r="H17" s="3">
        <f t="shared" si="2"/>
        <v>705</v>
      </c>
      <c r="I17" s="3">
        <v>284</v>
      </c>
      <c r="J17" s="3">
        <v>325</v>
      </c>
      <c r="K17" s="3">
        <v>96</v>
      </c>
      <c r="L17" s="3">
        <f t="shared" si="3"/>
        <v>730</v>
      </c>
      <c r="M17" s="3">
        <v>248</v>
      </c>
      <c r="N17" s="3">
        <v>368</v>
      </c>
      <c r="O17" s="3">
        <v>114</v>
      </c>
      <c r="P17" s="22">
        <f t="shared" si="4"/>
        <v>-30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21</v>
      </c>
      <c r="E18" s="3">
        <v>211</v>
      </c>
      <c r="F18" s="3">
        <v>190</v>
      </c>
      <c r="G18" s="3">
        <f t="shared" si="1"/>
        <v>1</v>
      </c>
      <c r="H18" s="3">
        <f t="shared" si="2"/>
        <v>592</v>
      </c>
      <c r="I18" s="3">
        <v>271</v>
      </c>
      <c r="J18" s="3">
        <v>246</v>
      </c>
      <c r="K18" s="3">
        <v>75</v>
      </c>
      <c r="L18" s="3">
        <f t="shared" si="3"/>
        <v>591</v>
      </c>
      <c r="M18" s="3">
        <v>269</v>
      </c>
      <c r="N18" s="3">
        <v>270</v>
      </c>
      <c r="O18" s="3">
        <v>52</v>
      </c>
      <c r="P18" s="22">
        <f t="shared" si="4"/>
        <v>22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-22</v>
      </c>
      <c r="E19" s="3">
        <v>173</v>
      </c>
      <c r="F19" s="3">
        <v>195</v>
      </c>
      <c r="G19" s="3">
        <f t="shared" si="1"/>
        <v>1</v>
      </c>
      <c r="H19" s="3">
        <f t="shared" si="2"/>
        <v>682</v>
      </c>
      <c r="I19" s="3">
        <v>324</v>
      </c>
      <c r="J19" s="3">
        <v>279</v>
      </c>
      <c r="K19" s="3">
        <v>79</v>
      </c>
      <c r="L19" s="3">
        <f t="shared" si="3"/>
        <v>681</v>
      </c>
      <c r="M19" s="3">
        <v>308</v>
      </c>
      <c r="N19" s="3">
        <v>308</v>
      </c>
      <c r="O19" s="3">
        <v>65</v>
      </c>
      <c r="P19" s="22">
        <f t="shared" si="4"/>
        <v>-21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SUM(D8:D19)/366</f>
        <v>0.30601092896174864</v>
      </c>
      <c r="E20" s="39">
        <f t="shared" si="5"/>
        <v>6.439890710382514</v>
      </c>
      <c r="F20" s="39">
        <f t="shared" si="5"/>
        <v>6.133879781420765</v>
      </c>
      <c r="G20" s="39">
        <f t="shared" si="5"/>
        <v>-1.3825136612021858</v>
      </c>
      <c r="H20" s="39">
        <f t="shared" si="5"/>
        <v>28.2103825136612</v>
      </c>
      <c r="I20" s="39">
        <f t="shared" si="5"/>
        <v>10.248633879781421</v>
      </c>
      <c r="J20" s="39">
        <f t="shared" si="5"/>
        <v>15.308743169398907</v>
      </c>
      <c r="K20" s="39">
        <f t="shared" si="5"/>
        <v>2.6530054644808745</v>
      </c>
      <c r="L20" s="39">
        <f t="shared" si="5"/>
        <v>29.592896174863387</v>
      </c>
      <c r="M20" s="39">
        <f t="shared" si="5"/>
        <v>9.90983606557377</v>
      </c>
      <c r="N20" s="39">
        <f t="shared" si="5"/>
        <v>17.4672131147541</v>
      </c>
      <c r="O20" s="39">
        <f t="shared" si="5"/>
        <v>2.2158469945355193</v>
      </c>
      <c r="P20" s="40">
        <f t="shared" si="5"/>
        <v>-1.0765027322404372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20:C20"/>
    <mergeCell ref="A6:C6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26</v>
      </c>
      <c r="B8" s="25">
        <v>1</v>
      </c>
      <c r="C8" s="26" t="s">
        <v>20</v>
      </c>
      <c r="D8" s="27">
        <f aca="true" t="shared" si="0" ref="D8:D19">E8-F8</f>
        <v>-22</v>
      </c>
      <c r="E8" s="27">
        <v>192</v>
      </c>
      <c r="F8" s="27">
        <v>214</v>
      </c>
      <c r="G8" s="27">
        <f aca="true" t="shared" si="1" ref="G8:G19">H8-L8</f>
        <v>0</v>
      </c>
      <c r="H8" s="27">
        <f aca="true" t="shared" si="2" ref="H8:H19">SUM(I8:K8)</f>
        <v>632</v>
      </c>
      <c r="I8" s="27">
        <v>276</v>
      </c>
      <c r="J8" s="27">
        <v>307</v>
      </c>
      <c r="K8" s="27">
        <v>49</v>
      </c>
      <c r="L8" s="27">
        <f aca="true" t="shared" si="3" ref="L8:L19">SUM(M8:O8)</f>
        <v>632</v>
      </c>
      <c r="M8" s="27">
        <v>261</v>
      </c>
      <c r="N8" s="27">
        <v>310</v>
      </c>
      <c r="O8" s="27">
        <v>61</v>
      </c>
      <c r="P8" s="28">
        <f aca="true" t="shared" si="4" ref="P8:P19">D8+G8</f>
        <v>-22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-16</v>
      </c>
      <c r="E9" s="3">
        <v>164</v>
      </c>
      <c r="F9" s="3">
        <v>180</v>
      </c>
      <c r="G9" s="3">
        <f t="shared" si="1"/>
        <v>-79</v>
      </c>
      <c r="H9" s="3">
        <f t="shared" si="2"/>
        <v>546</v>
      </c>
      <c r="I9" s="3">
        <v>227</v>
      </c>
      <c r="J9" s="3">
        <v>276</v>
      </c>
      <c r="K9" s="3">
        <v>43</v>
      </c>
      <c r="L9" s="3">
        <f t="shared" si="3"/>
        <v>625</v>
      </c>
      <c r="M9" s="3">
        <v>266</v>
      </c>
      <c r="N9" s="3">
        <v>345</v>
      </c>
      <c r="O9" s="3">
        <v>14</v>
      </c>
      <c r="P9" s="22">
        <f t="shared" si="4"/>
        <v>-95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-45</v>
      </c>
      <c r="E10" s="3">
        <v>180</v>
      </c>
      <c r="F10" s="3">
        <v>225</v>
      </c>
      <c r="G10" s="3">
        <f t="shared" si="1"/>
        <v>-1316</v>
      </c>
      <c r="H10" s="3">
        <f t="shared" si="2"/>
        <v>1568</v>
      </c>
      <c r="I10" s="3">
        <v>494</v>
      </c>
      <c r="J10" s="3">
        <v>1015</v>
      </c>
      <c r="K10" s="3">
        <v>59</v>
      </c>
      <c r="L10" s="3">
        <f t="shared" si="3"/>
        <v>2884</v>
      </c>
      <c r="M10" s="3">
        <v>706</v>
      </c>
      <c r="N10" s="3">
        <v>2107</v>
      </c>
      <c r="O10" s="3">
        <v>71</v>
      </c>
      <c r="P10" s="22">
        <f t="shared" si="4"/>
        <v>-1361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-20</v>
      </c>
      <c r="E11" s="3">
        <v>167</v>
      </c>
      <c r="F11" s="3">
        <v>187</v>
      </c>
      <c r="G11" s="3">
        <f t="shared" si="1"/>
        <v>732</v>
      </c>
      <c r="H11" s="3">
        <f t="shared" si="2"/>
        <v>1894</v>
      </c>
      <c r="I11" s="3">
        <v>594</v>
      </c>
      <c r="J11" s="3">
        <v>1217</v>
      </c>
      <c r="K11" s="3">
        <v>83</v>
      </c>
      <c r="L11" s="3">
        <f t="shared" si="3"/>
        <v>1162</v>
      </c>
      <c r="M11" s="3">
        <v>368</v>
      </c>
      <c r="N11" s="3">
        <v>711</v>
      </c>
      <c r="O11" s="3">
        <v>83</v>
      </c>
      <c r="P11" s="22">
        <f t="shared" si="4"/>
        <v>712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-24</v>
      </c>
      <c r="E12" s="3">
        <v>180</v>
      </c>
      <c r="F12" s="3">
        <v>204</v>
      </c>
      <c r="G12" s="3">
        <f t="shared" si="1"/>
        <v>21</v>
      </c>
      <c r="H12" s="3">
        <f t="shared" si="2"/>
        <v>731</v>
      </c>
      <c r="I12" s="3">
        <v>298</v>
      </c>
      <c r="J12" s="3">
        <v>333</v>
      </c>
      <c r="K12" s="3">
        <v>100</v>
      </c>
      <c r="L12" s="3">
        <f t="shared" si="3"/>
        <v>710</v>
      </c>
      <c r="M12" s="3">
        <v>251</v>
      </c>
      <c r="N12" s="3">
        <v>377</v>
      </c>
      <c r="O12" s="3">
        <v>82</v>
      </c>
      <c r="P12" s="22">
        <f t="shared" si="4"/>
        <v>-3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6</v>
      </c>
      <c r="E13" s="3">
        <v>177</v>
      </c>
      <c r="F13" s="3">
        <v>171</v>
      </c>
      <c r="G13" s="3">
        <f t="shared" si="1"/>
        <v>7</v>
      </c>
      <c r="H13" s="3">
        <f t="shared" si="2"/>
        <v>566</v>
      </c>
      <c r="I13" s="3">
        <v>226</v>
      </c>
      <c r="J13" s="3">
        <v>294</v>
      </c>
      <c r="K13" s="3">
        <v>46</v>
      </c>
      <c r="L13" s="3">
        <f t="shared" si="3"/>
        <v>559</v>
      </c>
      <c r="M13" s="3">
        <v>206</v>
      </c>
      <c r="N13" s="3">
        <v>296</v>
      </c>
      <c r="O13" s="3">
        <v>57</v>
      </c>
      <c r="P13" s="22">
        <f t="shared" si="4"/>
        <v>13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-3</v>
      </c>
      <c r="E14" s="3">
        <v>174</v>
      </c>
      <c r="F14" s="3">
        <v>177</v>
      </c>
      <c r="G14" s="3">
        <f t="shared" si="1"/>
        <v>-24</v>
      </c>
      <c r="H14" s="3">
        <f t="shared" si="2"/>
        <v>626</v>
      </c>
      <c r="I14" s="3">
        <v>258</v>
      </c>
      <c r="J14" s="3">
        <v>326</v>
      </c>
      <c r="K14" s="3">
        <v>42</v>
      </c>
      <c r="L14" s="3">
        <f t="shared" si="3"/>
        <v>650</v>
      </c>
      <c r="M14" s="3">
        <v>181</v>
      </c>
      <c r="N14" s="3">
        <v>439</v>
      </c>
      <c r="O14" s="3">
        <v>30</v>
      </c>
      <c r="P14" s="22">
        <f t="shared" si="4"/>
        <v>-27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-17</v>
      </c>
      <c r="E15" s="3">
        <v>183</v>
      </c>
      <c r="F15" s="3">
        <v>200</v>
      </c>
      <c r="G15" s="3">
        <f t="shared" si="1"/>
        <v>-48</v>
      </c>
      <c r="H15" s="3">
        <f t="shared" si="2"/>
        <v>704</v>
      </c>
      <c r="I15" s="3">
        <v>253</v>
      </c>
      <c r="J15" s="3">
        <v>388</v>
      </c>
      <c r="K15" s="3">
        <v>63</v>
      </c>
      <c r="L15" s="3">
        <f t="shared" si="3"/>
        <v>752</v>
      </c>
      <c r="M15" s="3">
        <v>246</v>
      </c>
      <c r="N15" s="3">
        <v>420</v>
      </c>
      <c r="O15" s="3">
        <v>86</v>
      </c>
      <c r="P15" s="22">
        <f t="shared" si="4"/>
        <v>-65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-18</v>
      </c>
      <c r="E16" s="3">
        <v>159</v>
      </c>
      <c r="F16" s="3">
        <v>177</v>
      </c>
      <c r="G16" s="3">
        <f t="shared" si="1"/>
        <v>-144</v>
      </c>
      <c r="H16" s="3">
        <f t="shared" si="2"/>
        <v>607</v>
      </c>
      <c r="I16" s="3">
        <v>220</v>
      </c>
      <c r="J16" s="3">
        <v>311</v>
      </c>
      <c r="K16" s="3">
        <v>76</v>
      </c>
      <c r="L16" s="3">
        <f t="shared" si="3"/>
        <v>751</v>
      </c>
      <c r="M16" s="3">
        <v>275</v>
      </c>
      <c r="N16" s="41">
        <v>403</v>
      </c>
      <c r="O16" s="3">
        <v>73</v>
      </c>
      <c r="P16" s="22">
        <f t="shared" si="4"/>
        <v>-162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2</v>
      </c>
      <c r="E17" s="3">
        <v>188</v>
      </c>
      <c r="F17" s="3">
        <v>186</v>
      </c>
      <c r="G17" s="3">
        <f t="shared" si="1"/>
        <v>98</v>
      </c>
      <c r="H17" s="3">
        <f t="shared" si="2"/>
        <v>738</v>
      </c>
      <c r="I17" s="3">
        <v>266</v>
      </c>
      <c r="J17" s="3">
        <v>380</v>
      </c>
      <c r="K17" s="3">
        <v>92</v>
      </c>
      <c r="L17" s="3">
        <f t="shared" si="3"/>
        <v>640</v>
      </c>
      <c r="M17" s="3">
        <v>266</v>
      </c>
      <c r="N17" s="3">
        <v>338</v>
      </c>
      <c r="O17" s="3">
        <v>36</v>
      </c>
      <c r="P17" s="22">
        <f t="shared" si="4"/>
        <v>100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-43</v>
      </c>
      <c r="E18" s="3">
        <v>147</v>
      </c>
      <c r="F18" s="3">
        <v>190</v>
      </c>
      <c r="G18" s="3">
        <f t="shared" si="1"/>
        <v>16</v>
      </c>
      <c r="H18" s="3">
        <f t="shared" si="2"/>
        <v>619</v>
      </c>
      <c r="I18" s="3">
        <v>272</v>
      </c>
      <c r="J18" s="3">
        <v>265</v>
      </c>
      <c r="K18" s="3">
        <v>82</v>
      </c>
      <c r="L18" s="3">
        <f t="shared" si="3"/>
        <v>603</v>
      </c>
      <c r="M18" s="3">
        <v>300</v>
      </c>
      <c r="N18" s="3">
        <v>243</v>
      </c>
      <c r="O18" s="3">
        <v>60</v>
      </c>
      <c r="P18" s="22">
        <f t="shared" si="4"/>
        <v>-27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-41</v>
      </c>
      <c r="E19" s="3">
        <v>150</v>
      </c>
      <c r="F19" s="3">
        <v>191</v>
      </c>
      <c r="G19" s="3">
        <f t="shared" si="1"/>
        <v>8</v>
      </c>
      <c r="H19" s="3">
        <f t="shared" si="2"/>
        <v>588</v>
      </c>
      <c r="I19" s="3">
        <v>286</v>
      </c>
      <c r="J19" s="3">
        <v>275</v>
      </c>
      <c r="K19" s="3">
        <v>27</v>
      </c>
      <c r="L19" s="3">
        <f t="shared" si="3"/>
        <v>580</v>
      </c>
      <c r="M19" s="3">
        <v>228</v>
      </c>
      <c r="N19" s="3">
        <v>278</v>
      </c>
      <c r="O19" s="3">
        <v>74</v>
      </c>
      <c r="P19" s="22">
        <f t="shared" si="4"/>
        <v>-33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SUM(D8:D19)/365</f>
        <v>-0.6602739726027397</v>
      </c>
      <c r="E20" s="39">
        <f t="shared" si="5"/>
        <v>5.646575342465753</v>
      </c>
      <c r="F20" s="39">
        <f t="shared" si="5"/>
        <v>6.306849315068493</v>
      </c>
      <c r="G20" s="39">
        <f t="shared" si="5"/>
        <v>-1.9972602739726026</v>
      </c>
      <c r="H20" s="39">
        <f t="shared" si="5"/>
        <v>26.9013698630137</v>
      </c>
      <c r="I20" s="39">
        <f t="shared" si="5"/>
        <v>10.054794520547945</v>
      </c>
      <c r="J20" s="39">
        <f t="shared" si="5"/>
        <v>14.758904109589041</v>
      </c>
      <c r="K20" s="39">
        <f t="shared" si="5"/>
        <v>2.0876712328767124</v>
      </c>
      <c r="L20" s="39">
        <f t="shared" si="5"/>
        <v>28.898630136986302</v>
      </c>
      <c r="M20" s="39">
        <f t="shared" si="5"/>
        <v>9.736986301369862</v>
      </c>
      <c r="N20" s="39">
        <f t="shared" si="5"/>
        <v>17.16986301369863</v>
      </c>
      <c r="O20" s="39">
        <f t="shared" si="5"/>
        <v>1.9917808219178081</v>
      </c>
      <c r="P20" s="40">
        <f t="shared" si="5"/>
        <v>-2.6575342465753424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27</v>
      </c>
      <c r="B8" s="25">
        <v>1</v>
      </c>
      <c r="C8" s="26" t="s">
        <v>20</v>
      </c>
      <c r="D8" s="27">
        <f aca="true" t="shared" si="0" ref="D8:D19">E8-F8</f>
        <v>-59</v>
      </c>
      <c r="E8" s="27">
        <v>190</v>
      </c>
      <c r="F8" s="27">
        <v>249</v>
      </c>
      <c r="G8" s="27">
        <f aca="true" t="shared" si="1" ref="G8:G19">H8-L8</f>
        <v>-118</v>
      </c>
      <c r="H8" s="27">
        <f aca="true" t="shared" si="2" ref="H8:H19">SUM(I8:K8)</f>
        <v>546</v>
      </c>
      <c r="I8" s="27">
        <v>229</v>
      </c>
      <c r="J8" s="27">
        <v>273</v>
      </c>
      <c r="K8" s="27">
        <v>44</v>
      </c>
      <c r="L8" s="27">
        <f aca="true" t="shared" si="3" ref="L8:L19">SUM(M8:O8)</f>
        <v>664</v>
      </c>
      <c r="M8" s="27">
        <v>291</v>
      </c>
      <c r="N8" s="27">
        <v>307</v>
      </c>
      <c r="O8" s="27">
        <v>66</v>
      </c>
      <c r="P8" s="28">
        <f aca="true" t="shared" si="4" ref="P8:P19">D8+G8</f>
        <v>-177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-7</v>
      </c>
      <c r="E9" s="3">
        <v>193</v>
      </c>
      <c r="F9" s="3">
        <v>200</v>
      </c>
      <c r="G9" s="3">
        <f t="shared" si="1"/>
        <v>-40</v>
      </c>
      <c r="H9" s="3">
        <f t="shared" si="2"/>
        <v>676</v>
      </c>
      <c r="I9" s="3">
        <v>300</v>
      </c>
      <c r="J9" s="3">
        <v>334</v>
      </c>
      <c r="K9" s="3">
        <v>42</v>
      </c>
      <c r="L9" s="3">
        <f t="shared" si="3"/>
        <v>716</v>
      </c>
      <c r="M9" s="3">
        <v>247</v>
      </c>
      <c r="N9" s="3">
        <v>437</v>
      </c>
      <c r="O9" s="3">
        <v>32</v>
      </c>
      <c r="P9" s="22">
        <f t="shared" si="4"/>
        <v>-47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-21</v>
      </c>
      <c r="E10" s="3">
        <v>194</v>
      </c>
      <c r="F10" s="3">
        <v>215</v>
      </c>
      <c r="G10" s="3">
        <f t="shared" si="1"/>
        <v>-1462</v>
      </c>
      <c r="H10" s="3">
        <f t="shared" si="2"/>
        <v>1657</v>
      </c>
      <c r="I10" s="3">
        <v>586</v>
      </c>
      <c r="J10" s="3">
        <v>1021</v>
      </c>
      <c r="K10" s="3">
        <v>50</v>
      </c>
      <c r="L10" s="3">
        <f t="shared" si="3"/>
        <v>3119</v>
      </c>
      <c r="M10" s="3">
        <v>724</v>
      </c>
      <c r="N10" s="3">
        <v>2314</v>
      </c>
      <c r="O10" s="3">
        <v>81</v>
      </c>
      <c r="P10" s="22">
        <f t="shared" si="4"/>
        <v>-1483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3</v>
      </c>
      <c r="E11" s="3">
        <v>169</v>
      </c>
      <c r="F11" s="3">
        <v>166</v>
      </c>
      <c r="G11" s="3">
        <f t="shared" si="1"/>
        <v>920</v>
      </c>
      <c r="H11" s="3">
        <f t="shared" si="2"/>
        <v>1931</v>
      </c>
      <c r="I11" s="3">
        <v>657</v>
      </c>
      <c r="J11" s="3">
        <v>1219</v>
      </c>
      <c r="K11" s="3">
        <v>55</v>
      </c>
      <c r="L11" s="3">
        <f t="shared" si="3"/>
        <v>1011</v>
      </c>
      <c r="M11" s="3">
        <v>382</v>
      </c>
      <c r="N11" s="3">
        <v>599</v>
      </c>
      <c r="O11" s="3">
        <v>30</v>
      </c>
      <c r="P11" s="22">
        <f t="shared" si="4"/>
        <v>923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6</v>
      </c>
      <c r="E12" s="3">
        <v>200</v>
      </c>
      <c r="F12" s="3">
        <v>194</v>
      </c>
      <c r="G12" s="3">
        <f t="shared" si="1"/>
        <v>127</v>
      </c>
      <c r="H12" s="3">
        <f t="shared" si="2"/>
        <v>780</v>
      </c>
      <c r="I12" s="3">
        <v>300</v>
      </c>
      <c r="J12" s="3">
        <v>433</v>
      </c>
      <c r="K12" s="3">
        <v>47</v>
      </c>
      <c r="L12" s="3">
        <f t="shared" si="3"/>
        <v>653</v>
      </c>
      <c r="M12" s="3">
        <v>234</v>
      </c>
      <c r="N12" s="3">
        <v>338</v>
      </c>
      <c r="O12" s="3">
        <v>81</v>
      </c>
      <c r="P12" s="22">
        <f t="shared" si="4"/>
        <v>133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39</v>
      </c>
      <c r="E13" s="3">
        <v>189</v>
      </c>
      <c r="F13" s="3">
        <v>150</v>
      </c>
      <c r="G13" s="3">
        <f t="shared" si="1"/>
        <v>56</v>
      </c>
      <c r="H13" s="3">
        <f t="shared" si="2"/>
        <v>615</v>
      </c>
      <c r="I13" s="3">
        <v>290</v>
      </c>
      <c r="J13" s="3">
        <v>286</v>
      </c>
      <c r="K13" s="3">
        <v>39</v>
      </c>
      <c r="L13" s="3">
        <f t="shared" si="3"/>
        <v>559</v>
      </c>
      <c r="M13" s="3">
        <v>204</v>
      </c>
      <c r="N13" s="3">
        <v>291</v>
      </c>
      <c r="O13" s="3">
        <v>64</v>
      </c>
      <c r="P13" s="22">
        <f t="shared" si="4"/>
        <v>95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1</v>
      </c>
      <c r="E14" s="3">
        <v>192</v>
      </c>
      <c r="F14" s="3">
        <v>191</v>
      </c>
      <c r="G14" s="3">
        <f t="shared" si="1"/>
        <v>-106</v>
      </c>
      <c r="H14" s="3">
        <f t="shared" si="2"/>
        <v>650</v>
      </c>
      <c r="I14" s="3">
        <v>231</v>
      </c>
      <c r="J14" s="3">
        <v>385</v>
      </c>
      <c r="K14" s="3">
        <v>34</v>
      </c>
      <c r="L14" s="3">
        <f t="shared" si="3"/>
        <v>756</v>
      </c>
      <c r="M14" s="3">
        <v>240</v>
      </c>
      <c r="N14" s="3">
        <v>444</v>
      </c>
      <c r="O14" s="3">
        <v>72</v>
      </c>
      <c r="P14" s="22">
        <f t="shared" si="4"/>
        <v>-105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-2</v>
      </c>
      <c r="E15" s="3">
        <v>204</v>
      </c>
      <c r="F15" s="3">
        <v>206</v>
      </c>
      <c r="G15" s="3">
        <f t="shared" si="1"/>
        <v>92</v>
      </c>
      <c r="H15" s="3">
        <f t="shared" si="2"/>
        <v>752</v>
      </c>
      <c r="I15" s="3">
        <v>297</v>
      </c>
      <c r="J15" s="3">
        <v>378</v>
      </c>
      <c r="K15" s="3">
        <v>77</v>
      </c>
      <c r="L15" s="3">
        <f t="shared" si="3"/>
        <v>660</v>
      </c>
      <c r="M15" s="3">
        <v>238</v>
      </c>
      <c r="N15" s="3">
        <v>364</v>
      </c>
      <c r="O15" s="3">
        <v>58</v>
      </c>
      <c r="P15" s="22">
        <f t="shared" si="4"/>
        <v>90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</v>
      </c>
      <c r="E16" s="3">
        <v>180</v>
      </c>
      <c r="F16" s="3">
        <v>181</v>
      </c>
      <c r="G16" s="3">
        <f t="shared" si="1"/>
        <v>-156</v>
      </c>
      <c r="H16" s="3">
        <f t="shared" si="2"/>
        <v>580</v>
      </c>
      <c r="I16" s="3">
        <v>227</v>
      </c>
      <c r="J16" s="3">
        <v>318</v>
      </c>
      <c r="K16" s="3">
        <v>35</v>
      </c>
      <c r="L16" s="3">
        <f t="shared" si="3"/>
        <v>736</v>
      </c>
      <c r="M16" s="3">
        <v>239</v>
      </c>
      <c r="N16" s="41">
        <v>393</v>
      </c>
      <c r="O16" s="3">
        <v>104</v>
      </c>
      <c r="P16" s="22">
        <f t="shared" si="4"/>
        <v>-157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35</v>
      </c>
      <c r="E17" s="3">
        <v>220</v>
      </c>
      <c r="F17" s="3">
        <v>185</v>
      </c>
      <c r="G17" s="3">
        <f t="shared" si="1"/>
        <v>145</v>
      </c>
      <c r="H17" s="3">
        <f t="shared" si="2"/>
        <v>795</v>
      </c>
      <c r="I17" s="3">
        <v>328</v>
      </c>
      <c r="J17" s="3">
        <v>405</v>
      </c>
      <c r="K17" s="3">
        <v>62</v>
      </c>
      <c r="L17" s="3">
        <f t="shared" si="3"/>
        <v>650</v>
      </c>
      <c r="M17" s="3">
        <v>259</v>
      </c>
      <c r="N17" s="3">
        <v>357</v>
      </c>
      <c r="O17" s="3">
        <v>34</v>
      </c>
      <c r="P17" s="22">
        <f t="shared" si="4"/>
        <v>180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29</v>
      </c>
      <c r="E18" s="3">
        <v>208</v>
      </c>
      <c r="F18" s="3">
        <v>179</v>
      </c>
      <c r="G18" s="3">
        <f t="shared" si="1"/>
        <v>108</v>
      </c>
      <c r="H18" s="3">
        <f t="shared" si="2"/>
        <v>687</v>
      </c>
      <c r="I18" s="3">
        <v>315</v>
      </c>
      <c r="J18" s="3">
        <v>321</v>
      </c>
      <c r="K18" s="3">
        <v>51</v>
      </c>
      <c r="L18" s="3">
        <f t="shared" si="3"/>
        <v>579</v>
      </c>
      <c r="M18" s="3">
        <v>237</v>
      </c>
      <c r="N18" s="3">
        <v>272</v>
      </c>
      <c r="O18" s="3">
        <v>70</v>
      </c>
      <c r="P18" s="22">
        <f t="shared" si="4"/>
        <v>137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-30</v>
      </c>
      <c r="E19" s="3">
        <v>182</v>
      </c>
      <c r="F19" s="3">
        <v>212</v>
      </c>
      <c r="G19" s="3">
        <f t="shared" si="1"/>
        <v>30</v>
      </c>
      <c r="H19" s="3">
        <f t="shared" si="2"/>
        <v>612</v>
      </c>
      <c r="I19" s="3">
        <v>315</v>
      </c>
      <c r="J19" s="3">
        <v>275</v>
      </c>
      <c r="K19" s="3">
        <v>22</v>
      </c>
      <c r="L19" s="3">
        <f t="shared" si="3"/>
        <v>582</v>
      </c>
      <c r="M19" s="3">
        <v>247</v>
      </c>
      <c r="N19" s="3">
        <v>318</v>
      </c>
      <c r="O19" s="3">
        <v>17</v>
      </c>
      <c r="P19" s="22">
        <f t="shared" si="4"/>
        <v>0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P20">SUM(D8:D19)/365</f>
        <v>-0.019178082191780823</v>
      </c>
      <c r="E20" s="39">
        <f t="shared" si="5"/>
        <v>6.358904109589041</v>
      </c>
      <c r="F20" s="39">
        <f t="shared" si="5"/>
        <v>6.3780821917808215</v>
      </c>
      <c r="G20" s="39">
        <f t="shared" si="5"/>
        <v>-1.106849315068493</v>
      </c>
      <c r="H20" s="39">
        <f t="shared" si="5"/>
        <v>28.167123287671235</v>
      </c>
      <c r="I20" s="39">
        <f t="shared" si="5"/>
        <v>11.164383561643836</v>
      </c>
      <c r="J20" s="39">
        <f t="shared" si="5"/>
        <v>15.473972602739726</v>
      </c>
      <c r="K20" s="39">
        <f t="shared" si="5"/>
        <v>1.5287671232876712</v>
      </c>
      <c r="L20" s="39">
        <f t="shared" si="5"/>
        <v>29.273972602739725</v>
      </c>
      <c r="M20" s="39">
        <f t="shared" si="5"/>
        <v>9.704109589041096</v>
      </c>
      <c r="N20" s="39">
        <f t="shared" si="5"/>
        <v>17.627397260273973</v>
      </c>
      <c r="O20" s="39">
        <f t="shared" si="5"/>
        <v>1.9424657534246574</v>
      </c>
      <c r="P20" s="40">
        <f t="shared" si="5"/>
        <v>-1.126027397260274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28</v>
      </c>
      <c r="B8" s="25">
        <v>1</v>
      </c>
      <c r="C8" s="26" t="s">
        <v>20</v>
      </c>
      <c r="D8" s="27">
        <f aca="true" t="shared" si="0" ref="D8:D19">E8-F8</f>
        <v>-49</v>
      </c>
      <c r="E8" s="27">
        <v>195</v>
      </c>
      <c r="F8" s="27">
        <v>244</v>
      </c>
      <c r="G8" s="27">
        <f aca="true" t="shared" si="1" ref="G8:G19">H8-L8</f>
        <v>-62</v>
      </c>
      <c r="H8" s="27">
        <f aca="true" t="shared" si="2" ref="H8:H19">SUM(I8:K8)</f>
        <v>539</v>
      </c>
      <c r="I8" s="27">
        <v>257</v>
      </c>
      <c r="J8" s="27">
        <v>237</v>
      </c>
      <c r="K8" s="27">
        <v>45</v>
      </c>
      <c r="L8" s="27">
        <f aca="true" t="shared" si="3" ref="L8:L19">SUM(M8:O8)</f>
        <v>601</v>
      </c>
      <c r="M8" s="27">
        <v>280</v>
      </c>
      <c r="N8" s="27">
        <v>281</v>
      </c>
      <c r="O8" s="27">
        <v>40</v>
      </c>
      <c r="P8" s="28">
        <f aca="true" t="shared" si="4" ref="P8:P19">D8+G8</f>
        <v>-111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-12</v>
      </c>
      <c r="E9" s="3">
        <v>176</v>
      </c>
      <c r="F9" s="3">
        <v>188</v>
      </c>
      <c r="G9" s="3">
        <f t="shared" si="1"/>
        <v>-68</v>
      </c>
      <c r="H9" s="3">
        <f t="shared" si="2"/>
        <v>670</v>
      </c>
      <c r="I9" s="3">
        <v>389</v>
      </c>
      <c r="J9" s="3">
        <v>258</v>
      </c>
      <c r="K9" s="3">
        <v>23</v>
      </c>
      <c r="L9" s="3">
        <f t="shared" si="3"/>
        <v>738</v>
      </c>
      <c r="M9" s="3">
        <v>302</v>
      </c>
      <c r="N9" s="3">
        <v>385</v>
      </c>
      <c r="O9" s="3">
        <v>51</v>
      </c>
      <c r="P9" s="22">
        <f t="shared" si="4"/>
        <v>-80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-36</v>
      </c>
      <c r="E10" s="3">
        <v>179</v>
      </c>
      <c r="F10" s="3">
        <v>215</v>
      </c>
      <c r="G10" s="3">
        <f t="shared" si="1"/>
        <v>-1281</v>
      </c>
      <c r="H10" s="3">
        <f t="shared" si="2"/>
        <v>1525</v>
      </c>
      <c r="I10" s="3">
        <v>585</v>
      </c>
      <c r="J10" s="3">
        <v>892</v>
      </c>
      <c r="K10" s="3">
        <v>48</v>
      </c>
      <c r="L10" s="3">
        <f t="shared" si="3"/>
        <v>2806</v>
      </c>
      <c r="M10" s="3">
        <v>642</v>
      </c>
      <c r="N10" s="3">
        <v>2136</v>
      </c>
      <c r="O10" s="3">
        <v>28</v>
      </c>
      <c r="P10" s="22">
        <f t="shared" si="4"/>
        <v>-1317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-12</v>
      </c>
      <c r="E11" s="3">
        <v>166</v>
      </c>
      <c r="F11" s="3">
        <v>178</v>
      </c>
      <c r="G11" s="3">
        <f t="shared" si="1"/>
        <v>661</v>
      </c>
      <c r="H11" s="3">
        <f t="shared" si="2"/>
        <v>1727</v>
      </c>
      <c r="I11" s="3">
        <v>476</v>
      </c>
      <c r="J11" s="3">
        <v>1162</v>
      </c>
      <c r="K11" s="3">
        <v>89</v>
      </c>
      <c r="L11" s="3">
        <f t="shared" si="3"/>
        <v>1066</v>
      </c>
      <c r="M11" s="3">
        <v>366</v>
      </c>
      <c r="N11" s="3">
        <v>677</v>
      </c>
      <c r="O11" s="3">
        <v>23</v>
      </c>
      <c r="P11" s="22">
        <f t="shared" si="4"/>
        <v>649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19</v>
      </c>
      <c r="E12" s="3">
        <v>195</v>
      </c>
      <c r="F12" s="3">
        <v>176</v>
      </c>
      <c r="G12" s="3">
        <f t="shared" si="1"/>
        <v>-4</v>
      </c>
      <c r="H12" s="3">
        <f t="shared" si="2"/>
        <v>680</v>
      </c>
      <c r="I12" s="3">
        <v>255</v>
      </c>
      <c r="J12" s="3">
        <v>385</v>
      </c>
      <c r="K12" s="3">
        <v>40</v>
      </c>
      <c r="L12" s="3">
        <f t="shared" si="3"/>
        <v>684</v>
      </c>
      <c r="M12" s="3">
        <v>262</v>
      </c>
      <c r="N12" s="3">
        <v>374</v>
      </c>
      <c r="O12" s="3">
        <v>48</v>
      </c>
      <c r="P12" s="22">
        <f t="shared" si="4"/>
        <v>15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-8</v>
      </c>
      <c r="E13" s="3">
        <v>164</v>
      </c>
      <c r="F13" s="3">
        <v>172</v>
      </c>
      <c r="G13" s="3">
        <f t="shared" si="1"/>
        <v>-103</v>
      </c>
      <c r="H13" s="3">
        <f t="shared" si="2"/>
        <v>509</v>
      </c>
      <c r="I13" s="3">
        <v>219</v>
      </c>
      <c r="J13" s="3">
        <v>249</v>
      </c>
      <c r="K13" s="3">
        <v>41</v>
      </c>
      <c r="L13" s="3">
        <f t="shared" si="3"/>
        <v>612</v>
      </c>
      <c r="M13" s="3">
        <v>216</v>
      </c>
      <c r="N13" s="3">
        <v>364</v>
      </c>
      <c r="O13" s="3">
        <v>32</v>
      </c>
      <c r="P13" s="22">
        <f t="shared" si="4"/>
        <v>-111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27</v>
      </c>
      <c r="E14" s="3">
        <v>200</v>
      </c>
      <c r="F14" s="3">
        <v>173</v>
      </c>
      <c r="G14" s="3">
        <f t="shared" si="1"/>
        <v>-128</v>
      </c>
      <c r="H14" s="3">
        <f t="shared" si="2"/>
        <v>677</v>
      </c>
      <c r="I14" s="3">
        <v>249</v>
      </c>
      <c r="J14" s="3">
        <v>380</v>
      </c>
      <c r="K14" s="3">
        <v>48</v>
      </c>
      <c r="L14" s="3">
        <f t="shared" si="3"/>
        <v>805</v>
      </c>
      <c r="M14" s="3">
        <v>276</v>
      </c>
      <c r="N14" s="3">
        <v>495</v>
      </c>
      <c r="O14" s="3">
        <v>34</v>
      </c>
      <c r="P14" s="22">
        <f t="shared" si="4"/>
        <v>-101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-5</v>
      </c>
      <c r="E15" s="3">
        <v>181</v>
      </c>
      <c r="F15" s="3">
        <v>186</v>
      </c>
      <c r="G15" s="3">
        <f t="shared" si="1"/>
        <v>-63</v>
      </c>
      <c r="H15" s="3">
        <f t="shared" si="2"/>
        <v>753</v>
      </c>
      <c r="I15" s="3">
        <v>253</v>
      </c>
      <c r="J15" s="3">
        <v>423</v>
      </c>
      <c r="K15" s="3">
        <v>77</v>
      </c>
      <c r="L15" s="3">
        <f t="shared" si="3"/>
        <v>816</v>
      </c>
      <c r="M15" s="3">
        <v>229</v>
      </c>
      <c r="N15" s="3">
        <v>517</v>
      </c>
      <c r="O15" s="3">
        <v>70</v>
      </c>
      <c r="P15" s="22">
        <f t="shared" si="4"/>
        <v>-68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1</v>
      </c>
      <c r="E16" s="3">
        <v>163</v>
      </c>
      <c r="F16" s="3">
        <v>162</v>
      </c>
      <c r="G16" s="3">
        <f t="shared" si="1"/>
        <v>-27</v>
      </c>
      <c r="H16" s="3">
        <f t="shared" si="2"/>
        <v>566</v>
      </c>
      <c r="I16" s="3">
        <v>205</v>
      </c>
      <c r="J16" s="3">
        <v>323</v>
      </c>
      <c r="K16" s="3">
        <v>38</v>
      </c>
      <c r="L16" s="3">
        <f t="shared" si="3"/>
        <v>593</v>
      </c>
      <c r="M16" s="3">
        <v>208</v>
      </c>
      <c r="N16" s="41">
        <v>336</v>
      </c>
      <c r="O16" s="3">
        <v>49</v>
      </c>
      <c r="P16" s="22">
        <f t="shared" si="4"/>
        <v>-26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-20</v>
      </c>
      <c r="E17" s="3">
        <v>193</v>
      </c>
      <c r="F17" s="3">
        <v>213</v>
      </c>
      <c r="G17" s="3">
        <f t="shared" si="1"/>
        <v>68</v>
      </c>
      <c r="H17" s="3">
        <f t="shared" si="2"/>
        <v>705</v>
      </c>
      <c r="I17" s="3">
        <v>305</v>
      </c>
      <c r="J17" s="3">
        <v>327</v>
      </c>
      <c r="K17" s="3">
        <v>73</v>
      </c>
      <c r="L17" s="3">
        <f t="shared" si="3"/>
        <v>637</v>
      </c>
      <c r="M17" s="3">
        <v>250</v>
      </c>
      <c r="N17" s="3">
        <v>363</v>
      </c>
      <c r="O17" s="3">
        <v>24</v>
      </c>
      <c r="P17" s="22">
        <f t="shared" si="4"/>
        <v>48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-13</v>
      </c>
      <c r="E18" s="3">
        <v>189</v>
      </c>
      <c r="F18" s="3">
        <v>202</v>
      </c>
      <c r="G18" s="3">
        <f t="shared" si="1"/>
        <v>43</v>
      </c>
      <c r="H18" s="3">
        <f t="shared" si="2"/>
        <v>563</v>
      </c>
      <c r="I18" s="3">
        <v>267</v>
      </c>
      <c r="J18" s="3">
        <v>250</v>
      </c>
      <c r="K18" s="3">
        <v>46</v>
      </c>
      <c r="L18" s="3">
        <f t="shared" si="3"/>
        <v>520</v>
      </c>
      <c r="M18" s="3">
        <v>203</v>
      </c>
      <c r="N18" s="3">
        <v>263</v>
      </c>
      <c r="O18" s="3">
        <v>54</v>
      </c>
      <c r="P18" s="22">
        <f t="shared" si="4"/>
        <v>30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14</v>
      </c>
      <c r="E19" s="3">
        <v>201</v>
      </c>
      <c r="F19" s="3">
        <v>187</v>
      </c>
      <c r="G19" s="3">
        <f t="shared" si="1"/>
        <v>-34</v>
      </c>
      <c r="H19" s="3">
        <f t="shared" si="2"/>
        <v>493</v>
      </c>
      <c r="I19" s="3">
        <v>257</v>
      </c>
      <c r="J19" s="3">
        <v>214</v>
      </c>
      <c r="K19" s="3">
        <v>22</v>
      </c>
      <c r="L19" s="3">
        <f t="shared" si="3"/>
        <v>527</v>
      </c>
      <c r="M19" s="3">
        <v>218</v>
      </c>
      <c r="N19" s="3">
        <v>258</v>
      </c>
      <c r="O19" s="3">
        <v>51</v>
      </c>
      <c r="P19" s="22">
        <f t="shared" si="4"/>
        <v>-20</v>
      </c>
    </row>
    <row r="20" spans="1:16" s="50" customFormat="1" ht="27.75" customHeight="1" thickBot="1">
      <c r="A20" s="76" t="s">
        <v>21</v>
      </c>
      <c r="B20" s="77"/>
      <c r="C20" s="78"/>
      <c r="D20" s="39">
        <f>SUM(D8:D19)/365</f>
        <v>-0.25753424657534246</v>
      </c>
      <c r="E20" s="39">
        <f>SUM(E8:E19)/365</f>
        <v>6.032876712328767</v>
      </c>
      <c r="F20" s="39">
        <f aca="true" t="shared" si="5" ref="F20:P20">SUM(F8:F19)/365</f>
        <v>6.2904109589041095</v>
      </c>
      <c r="G20" s="39">
        <f t="shared" si="5"/>
        <v>-2.734246575342466</v>
      </c>
      <c r="H20" s="39">
        <f t="shared" si="5"/>
        <v>25.77260273972603</v>
      </c>
      <c r="I20" s="39">
        <f t="shared" si="5"/>
        <v>10.183561643835617</v>
      </c>
      <c r="J20" s="39">
        <f t="shared" si="5"/>
        <v>13.972602739726028</v>
      </c>
      <c r="K20" s="39">
        <f t="shared" si="5"/>
        <v>1.6164383561643836</v>
      </c>
      <c r="L20" s="39">
        <f t="shared" si="5"/>
        <v>28.506849315068493</v>
      </c>
      <c r="M20" s="39">
        <f t="shared" si="5"/>
        <v>9.457534246575342</v>
      </c>
      <c r="N20" s="39">
        <f t="shared" si="5"/>
        <v>17.66849315068493</v>
      </c>
      <c r="O20" s="39">
        <f t="shared" si="5"/>
        <v>1.3808219178082193</v>
      </c>
      <c r="P20" s="40">
        <f t="shared" si="5"/>
        <v>-2.9917808219178084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29</v>
      </c>
      <c r="B8" s="25">
        <v>1</v>
      </c>
      <c r="C8" s="26" t="s">
        <v>20</v>
      </c>
      <c r="D8" s="27">
        <f aca="true" t="shared" si="0" ref="D8:D19">E8-F8</f>
        <v>-49</v>
      </c>
      <c r="E8" s="27">
        <v>202</v>
      </c>
      <c r="F8" s="27">
        <v>251</v>
      </c>
      <c r="G8" s="27">
        <f aca="true" t="shared" si="1" ref="G8:G19">H8-L8</f>
        <v>-58</v>
      </c>
      <c r="H8" s="52">
        <f aca="true" t="shared" si="2" ref="H8:H14">SUM(I8:K8)</f>
        <v>527</v>
      </c>
      <c r="I8" s="27">
        <v>210</v>
      </c>
      <c r="J8" s="27">
        <v>289</v>
      </c>
      <c r="K8" s="27">
        <v>28</v>
      </c>
      <c r="L8" s="52">
        <f aca="true" t="shared" si="3" ref="L8:L19">SUM(M8:O8)</f>
        <v>585</v>
      </c>
      <c r="M8" s="27">
        <v>237</v>
      </c>
      <c r="N8" s="27">
        <v>308</v>
      </c>
      <c r="O8" s="27">
        <v>40</v>
      </c>
      <c r="P8" s="28">
        <f aca="true" t="shared" si="4" ref="P8:P19">D8+G8</f>
        <v>-107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-70</v>
      </c>
      <c r="E9" s="3">
        <v>143</v>
      </c>
      <c r="F9" s="3">
        <v>213</v>
      </c>
      <c r="G9" s="3">
        <f t="shared" si="1"/>
        <v>-108</v>
      </c>
      <c r="H9" s="3">
        <f t="shared" si="2"/>
        <v>563</v>
      </c>
      <c r="I9" s="3">
        <v>236</v>
      </c>
      <c r="J9" s="3">
        <v>299</v>
      </c>
      <c r="K9" s="3">
        <v>28</v>
      </c>
      <c r="L9" s="3">
        <f t="shared" si="3"/>
        <v>671</v>
      </c>
      <c r="M9" s="3">
        <v>231</v>
      </c>
      <c r="N9" s="3">
        <v>415</v>
      </c>
      <c r="O9" s="3">
        <v>25</v>
      </c>
      <c r="P9" s="22">
        <f t="shared" si="4"/>
        <v>-178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-57</v>
      </c>
      <c r="E10" s="3">
        <v>162</v>
      </c>
      <c r="F10" s="3">
        <v>219</v>
      </c>
      <c r="G10" s="3">
        <f t="shared" si="1"/>
        <v>-1363</v>
      </c>
      <c r="H10" s="3">
        <f t="shared" si="2"/>
        <v>1594</v>
      </c>
      <c r="I10" s="3">
        <v>554</v>
      </c>
      <c r="J10" s="3">
        <v>995</v>
      </c>
      <c r="K10" s="3">
        <v>45</v>
      </c>
      <c r="L10" s="3">
        <f t="shared" si="3"/>
        <v>2957</v>
      </c>
      <c r="M10" s="3">
        <v>715</v>
      </c>
      <c r="N10" s="3">
        <v>2196</v>
      </c>
      <c r="O10" s="3">
        <v>46</v>
      </c>
      <c r="P10" s="22">
        <f t="shared" si="4"/>
        <v>-1420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-9</v>
      </c>
      <c r="E11" s="3">
        <v>182</v>
      </c>
      <c r="F11" s="3">
        <v>191</v>
      </c>
      <c r="G11" s="3">
        <f t="shared" si="1"/>
        <v>592</v>
      </c>
      <c r="H11" s="3">
        <f t="shared" si="2"/>
        <v>1726</v>
      </c>
      <c r="I11" s="3">
        <v>608</v>
      </c>
      <c r="J11" s="3">
        <v>1076</v>
      </c>
      <c r="K11" s="3">
        <v>42</v>
      </c>
      <c r="L11" s="3">
        <f t="shared" si="3"/>
        <v>1134</v>
      </c>
      <c r="M11" s="3">
        <v>348</v>
      </c>
      <c r="N11" s="3">
        <v>719</v>
      </c>
      <c r="O11" s="3">
        <v>67</v>
      </c>
      <c r="P11" s="22">
        <f t="shared" si="4"/>
        <v>583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-6</v>
      </c>
      <c r="E12" s="3">
        <v>189</v>
      </c>
      <c r="F12" s="3">
        <v>195</v>
      </c>
      <c r="G12" s="3">
        <f t="shared" si="1"/>
        <v>38</v>
      </c>
      <c r="H12" s="3">
        <f t="shared" si="2"/>
        <v>596</v>
      </c>
      <c r="I12" s="3">
        <v>265</v>
      </c>
      <c r="J12" s="3">
        <v>310</v>
      </c>
      <c r="K12" s="3">
        <v>21</v>
      </c>
      <c r="L12" s="3">
        <f t="shared" si="3"/>
        <v>558</v>
      </c>
      <c r="M12" s="3">
        <v>204</v>
      </c>
      <c r="N12" s="3">
        <v>329</v>
      </c>
      <c r="O12" s="3">
        <v>25</v>
      </c>
      <c r="P12" s="22">
        <f t="shared" si="4"/>
        <v>32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-31</v>
      </c>
      <c r="E13" s="3">
        <v>159</v>
      </c>
      <c r="F13" s="3">
        <v>190</v>
      </c>
      <c r="G13" s="3">
        <f t="shared" si="1"/>
        <v>-5</v>
      </c>
      <c r="H13" s="3">
        <f t="shared" si="2"/>
        <v>539</v>
      </c>
      <c r="I13" s="3">
        <v>248</v>
      </c>
      <c r="J13" s="3">
        <v>251</v>
      </c>
      <c r="K13" s="3">
        <v>40</v>
      </c>
      <c r="L13" s="3">
        <f t="shared" si="3"/>
        <v>544</v>
      </c>
      <c r="M13" s="3">
        <v>182</v>
      </c>
      <c r="N13" s="3">
        <v>320</v>
      </c>
      <c r="O13" s="3">
        <v>42</v>
      </c>
      <c r="P13" s="22">
        <f t="shared" si="4"/>
        <v>-36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13</v>
      </c>
      <c r="E14" s="3">
        <v>204</v>
      </c>
      <c r="F14" s="3">
        <v>191</v>
      </c>
      <c r="G14" s="3">
        <f t="shared" si="1"/>
        <v>24</v>
      </c>
      <c r="H14" s="3">
        <f t="shared" si="2"/>
        <v>640</v>
      </c>
      <c r="I14" s="3">
        <v>269</v>
      </c>
      <c r="J14" s="3">
        <v>346</v>
      </c>
      <c r="K14" s="3">
        <v>25</v>
      </c>
      <c r="L14" s="3">
        <f t="shared" si="3"/>
        <v>616</v>
      </c>
      <c r="M14" s="3">
        <v>225</v>
      </c>
      <c r="N14" s="3">
        <v>369</v>
      </c>
      <c r="O14" s="3">
        <v>22</v>
      </c>
      <c r="P14" s="22">
        <f t="shared" si="4"/>
        <v>37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-8</v>
      </c>
      <c r="E15" s="3">
        <v>183</v>
      </c>
      <c r="F15" s="3">
        <v>191</v>
      </c>
      <c r="G15" s="3">
        <f t="shared" si="1"/>
        <v>69</v>
      </c>
      <c r="H15" s="3">
        <v>663</v>
      </c>
      <c r="I15" s="3">
        <v>241</v>
      </c>
      <c r="J15" s="3">
        <v>360</v>
      </c>
      <c r="K15" s="3">
        <v>62</v>
      </c>
      <c r="L15" s="3">
        <f t="shared" si="3"/>
        <v>594</v>
      </c>
      <c r="M15" s="3">
        <v>190</v>
      </c>
      <c r="N15" s="3">
        <v>350</v>
      </c>
      <c r="O15" s="3">
        <v>54</v>
      </c>
      <c r="P15" s="22">
        <f t="shared" si="4"/>
        <v>61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-18</v>
      </c>
      <c r="E16" s="3">
        <v>190</v>
      </c>
      <c r="F16" s="3">
        <v>208</v>
      </c>
      <c r="G16" s="3">
        <f t="shared" si="1"/>
        <v>-49</v>
      </c>
      <c r="H16" s="3">
        <f>SUM(I16:K16)</f>
        <v>623</v>
      </c>
      <c r="I16" s="3">
        <v>274</v>
      </c>
      <c r="J16" s="3">
        <v>303</v>
      </c>
      <c r="K16" s="3">
        <v>46</v>
      </c>
      <c r="L16" s="3">
        <f t="shared" si="3"/>
        <v>672</v>
      </c>
      <c r="M16" s="3">
        <v>215</v>
      </c>
      <c r="N16" s="41">
        <v>407</v>
      </c>
      <c r="O16" s="3">
        <v>50</v>
      </c>
      <c r="P16" s="22">
        <f t="shared" si="4"/>
        <v>-67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5</v>
      </c>
      <c r="E17" s="3">
        <v>196</v>
      </c>
      <c r="F17" s="3">
        <v>191</v>
      </c>
      <c r="G17" s="3">
        <f t="shared" si="1"/>
        <v>19</v>
      </c>
      <c r="H17" s="3">
        <f>SUM(I17:K17)</f>
        <v>642</v>
      </c>
      <c r="I17" s="3">
        <v>263</v>
      </c>
      <c r="J17" s="3">
        <v>324</v>
      </c>
      <c r="K17" s="3">
        <v>55</v>
      </c>
      <c r="L17" s="3">
        <f t="shared" si="3"/>
        <v>623</v>
      </c>
      <c r="M17" s="3">
        <v>241</v>
      </c>
      <c r="N17" s="3">
        <v>331</v>
      </c>
      <c r="O17" s="3">
        <v>51</v>
      </c>
      <c r="P17" s="22">
        <f t="shared" si="4"/>
        <v>24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-22</v>
      </c>
      <c r="E18" s="3">
        <v>158</v>
      </c>
      <c r="F18" s="3">
        <v>180</v>
      </c>
      <c r="G18" s="3">
        <f t="shared" si="1"/>
        <v>63</v>
      </c>
      <c r="H18" s="3">
        <f>SUM(I18:K18)</f>
        <v>528</v>
      </c>
      <c r="I18" s="3">
        <v>273</v>
      </c>
      <c r="J18" s="3">
        <v>219</v>
      </c>
      <c r="K18" s="3">
        <v>36</v>
      </c>
      <c r="L18" s="3">
        <f t="shared" si="3"/>
        <v>465</v>
      </c>
      <c r="M18" s="3">
        <v>215</v>
      </c>
      <c r="N18" s="3">
        <v>208</v>
      </c>
      <c r="O18" s="3">
        <v>42</v>
      </c>
      <c r="P18" s="22">
        <f t="shared" si="4"/>
        <v>41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-50</v>
      </c>
      <c r="E19" s="3">
        <v>155</v>
      </c>
      <c r="F19" s="3">
        <v>205</v>
      </c>
      <c r="G19" s="3">
        <f t="shared" si="1"/>
        <v>-6</v>
      </c>
      <c r="H19" s="3">
        <f>SUM(I19:K19)</f>
        <v>514</v>
      </c>
      <c r="I19" s="3">
        <v>290</v>
      </c>
      <c r="J19" s="3">
        <v>206</v>
      </c>
      <c r="K19" s="3">
        <v>18</v>
      </c>
      <c r="L19" s="3">
        <f t="shared" si="3"/>
        <v>520</v>
      </c>
      <c r="M19" s="3">
        <v>256</v>
      </c>
      <c r="N19" s="3">
        <v>243</v>
      </c>
      <c r="O19" s="3">
        <v>21</v>
      </c>
      <c r="P19" s="22">
        <f t="shared" si="4"/>
        <v>-56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O20">SUM(D8:D19)/366</f>
        <v>-0.825136612021858</v>
      </c>
      <c r="E20" s="39">
        <f t="shared" si="5"/>
        <v>5.800546448087432</v>
      </c>
      <c r="F20" s="39">
        <f t="shared" si="5"/>
        <v>6.6256830601092895</v>
      </c>
      <c r="G20" s="39">
        <f t="shared" si="5"/>
        <v>-2.1420765027322406</v>
      </c>
      <c r="H20" s="39">
        <f t="shared" si="5"/>
        <v>25.01366120218579</v>
      </c>
      <c r="I20" s="39">
        <f t="shared" si="5"/>
        <v>10.193989071038251</v>
      </c>
      <c r="J20" s="39">
        <f t="shared" si="5"/>
        <v>13.601092896174864</v>
      </c>
      <c r="K20" s="39">
        <f t="shared" si="5"/>
        <v>1.2185792349726776</v>
      </c>
      <c r="L20" s="39">
        <f t="shared" si="5"/>
        <v>27.15573770491803</v>
      </c>
      <c r="M20" s="39">
        <f t="shared" si="5"/>
        <v>8.904371584699453</v>
      </c>
      <c r="N20" s="39">
        <f t="shared" si="5"/>
        <v>16.92622950819672</v>
      </c>
      <c r="O20" s="39">
        <f t="shared" si="5"/>
        <v>1.325136612021858</v>
      </c>
      <c r="P20" s="40">
        <f>SUM(P8:P19)/365</f>
        <v>-2.9753424657534246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30</v>
      </c>
      <c r="B8" s="25">
        <v>1</v>
      </c>
      <c r="C8" s="26" t="s">
        <v>20</v>
      </c>
      <c r="D8" s="27">
        <f aca="true" t="shared" si="0" ref="D8:D19">E8-F8</f>
        <v>-31</v>
      </c>
      <c r="E8" s="27">
        <v>214</v>
      </c>
      <c r="F8" s="27">
        <v>245</v>
      </c>
      <c r="G8" s="27">
        <f aca="true" t="shared" si="1" ref="G8:G19">H8-L8</f>
        <v>19</v>
      </c>
      <c r="H8" s="52">
        <f aca="true" t="shared" si="2" ref="H8:H19">SUM(I8:K8)</f>
        <v>586</v>
      </c>
      <c r="I8" s="27">
        <v>284</v>
      </c>
      <c r="J8" s="27">
        <v>270</v>
      </c>
      <c r="K8" s="27">
        <v>32</v>
      </c>
      <c r="L8" s="52">
        <f aca="true" t="shared" si="3" ref="L8:L19">SUM(M8:O8)</f>
        <v>567</v>
      </c>
      <c r="M8" s="27">
        <v>278</v>
      </c>
      <c r="N8" s="27">
        <v>260</v>
      </c>
      <c r="O8" s="27">
        <v>29</v>
      </c>
      <c r="P8" s="28">
        <f aca="true" t="shared" si="4" ref="P8:P19">D8+G8</f>
        <v>-12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-53</v>
      </c>
      <c r="E9" s="3">
        <v>155</v>
      </c>
      <c r="F9" s="3">
        <v>208</v>
      </c>
      <c r="G9" s="3">
        <f t="shared" si="1"/>
        <v>-102</v>
      </c>
      <c r="H9" s="3">
        <f t="shared" si="2"/>
        <v>515</v>
      </c>
      <c r="I9" s="3">
        <v>238</v>
      </c>
      <c r="J9" s="3">
        <v>261</v>
      </c>
      <c r="K9" s="3">
        <v>16</v>
      </c>
      <c r="L9" s="3">
        <f t="shared" si="3"/>
        <v>617</v>
      </c>
      <c r="M9" s="3">
        <v>214</v>
      </c>
      <c r="N9" s="3">
        <v>375</v>
      </c>
      <c r="O9" s="3">
        <v>28</v>
      </c>
      <c r="P9" s="22">
        <f t="shared" si="4"/>
        <v>-155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11</v>
      </c>
      <c r="E10" s="3">
        <v>200</v>
      </c>
      <c r="F10" s="3">
        <v>189</v>
      </c>
      <c r="G10" s="3">
        <f t="shared" si="1"/>
        <v>-1246</v>
      </c>
      <c r="H10" s="3">
        <f t="shared" si="2"/>
        <v>1511</v>
      </c>
      <c r="I10" s="3">
        <v>518</v>
      </c>
      <c r="J10" s="3">
        <v>961</v>
      </c>
      <c r="K10" s="3">
        <v>32</v>
      </c>
      <c r="L10" s="3">
        <f t="shared" si="3"/>
        <v>2757</v>
      </c>
      <c r="M10" s="3">
        <v>633</v>
      </c>
      <c r="N10" s="3">
        <v>2068</v>
      </c>
      <c r="O10" s="3">
        <v>56</v>
      </c>
      <c r="P10" s="22">
        <f t="shared" si="4"/>
        <v>-1235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-38</v>
      </c>
      <c r="E11" s="3">
        <v>166</v>
      </c>
      <c r="F11" s="3">
        <v>204</v>
      </c>
      <c r="G11" s="3">
        <f t="shared" si="1"/>
        <v>597</v>
      </c>
      <c r="H11" s="3">
        <f t="shared" si="2"/>
        <v>1628</v>
      </c>
      <c r="I11" s="3">
        <v>583</v>
      </c>
      <c r="J11" s="3">
        <v>976</v>
      </c>
      <c r="K11" s="3">
        <v>69</v>
      </c>
      <c r="L11" s="3">
        <f t="shared" si="3"/>
        <v>1031</v>
      </c>
      <c r="M11" s="3">
        <v>353</v>
      </c>
      <c r="N11" s="3">
        <v>633</v>
      </c>
      <c r="O11" s="3">
        <v>45</v>
      </c>
      <c r="P11" s="22">
        <f t="shared" si="4"/>
        <v>559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8</v>
      </c>
      <c r="E12" s="3">
        <v>181</v>
      </c>
      <c r="F12" s="3">
        <v>173</v>
      </c>
      <c r="G12" s="3">
        <f t="shared" si="1"/>
        <v>58</v>
      </c>
      <c r="H12" s="3">
        <f t="shared" si="2"/>
        <v>586</v>
      </c>
      <c r="I12" s="3">
        <v>265</v>
      </c>
      <c r="J12" s="3">
        <v>299</v>
      </c>
      <c r="K12" s="3">
        <v>22</v>
      </c>
      <c r="L12" s="3">
        <f t="shared" si="3"/>
        <v>528</v>
      </c>
      <c r="M12" s="3">
        <v>221</v>
      </c>
      <c r="N12" s="3">
        <v>279</v>
      </c>
      <c r="O12" s="3">
        <v>28</v>
      </c>
      <c r="P12" s="22">
        <f t="shared" si="4"/>
        <v>66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8</v>
      </c>
      <c r="E13" s="3">
        <v>192</v>
      </c>
      <c r="F13" s="3">
        <v>184</v>
      </c>
      <c r="G13" s="3">
        <f t="shared" si="1"/>
        <v>98</v>
      </c>
      <c r="H13" s="3">
        <f t="shared" si="2"/>
        <v>588</v>
      </c>
      <c r="I13" s="3">
        <v>253</v>
      </c>
      <c r="J13" s="3">
        <v>297</v>
      </c>
      <c r="K13" s="3">
        <v>38</v>
      </c>
      <c r="L13" s="3">
        <f t="shared" si="3"/>
        <v>490</v>
      </c>
      <c r="M13" s="3">
        <v>204</v>
      </c>
      <c r="N13" s="3">
        <v>258</v>
      </c>
      <c r="O13" s="3">
        <v>28</v>
      </c>
      <c r="P13" s="22">
        <f t="shared" si="4"/>
        <v>106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-21</v>
      </c>
      <c r="E14" s="3">
        <v>170</v>
      </c>
      <c r="F14" s="3">
        <v>191</v>
      </c>
      <c r="G14" s="3">
        <f t="shared" si="1"/>
        <v>-58</v>
      </c>
      <c r="H14" s="3">
        <f t="shared" si="2"/>
        <v>640</v>
      </c>
      <c r="I14" s="3">
        <v>241</v>
      </c>
      <c r="J14" s="3">
        <v>353</v>
      </c>
      <c r="K14" s="3">
        <v>46</v>
      </c>
      <c r="L14" s="3">
        <f t="shared" si="3"/>
        <v>698</v>
      </c>
      <c r="M14" s="3">
        <v>238</v>
      </c>
      <c r="N14" s="3">
        <v>431</v>
      </c>
      <c r="O14" s="3">
        <v>29</v>
      </c>
      <c r="P14" s="22">
        <f t="shared" si="4"/>
        <v>-79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18</v>
      </c>
      <c r="E15" s="3">
        <v>186</v>
      </c>
      <c r="F15" s="3">
        <v>168</v>
      </c>
      <c r="G15" s="3">
        <f t="shared" si="1"/>
        <v>32</v>
      </c>
      <c r="H15" s="3">
        <f t="shared" si="2"/>
        <v>583</v>
      </c>
      <c r="I15" s="3">
        <v>232</v>
      </c>
      <c r="J15" s="3">
        <v>312</v>
      </c>
      <c r="K15" s="3">
        <v>39</v>
      </c>
      <c r="L15" s="3">
        <f t="shared" si="3"/>
        <v>551</v>
      </c>
      <c r="M15" s="3">
        <v>171</v>
      </c>
      <c r="N15" s="3">
        <v>349</v>
      </c>
      <c r="O15" s="3">
        <v>31</v>
      </c>
      <c r="P15" s="22">
        <f t="shared" si="4"/>
        <v>50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19</v>
      </c>
      <c r="E16" s="3">
        <v>204</v>
      </c>
      <c r="F16" s="3">
        <v>185</v>
      </c>
      <c r="G16" s="3">
        <f t="shared" si="1"/>
        <v>4</v>
      </c>
      <c r="H16" s="3">
        <f t="shared" si="2"/>
        <v>571</v>
      </c>
      <c r="I16" s="3">
        <v>253</v>
      </c>
      <c r="J16" s="3">
        <v>271</v>
      </c>
      <c r="K16" s="3">
        <v>47</v>
      </c>
      <c r="L16" s="3">
        <f t="shared" si="3"/>
        <v>567</v>
      </c>
      <c r="M16" s="3">
        <v>194</v>
      </c>
      <c r="N16" s="41">
        <v>331</v>
      </c>
      <c r="O16" s="3">
        <v>42</v>
      </c>
      <c r="P16" s="22">
        <f t="shared" si="4"/>
        <v>23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34</v>
      </c>
      <c r="E17" s="3">
        <v>201</v>
      </c>
      <c r="F17" s="3">
        <v>167</v>
      </c>
      <c r="G17" s="3">
        <f t="shared" si="1"/>
        <v>1</v>
      </c>
      <c r="H17" s="3">
        <f t="shared" si="2"/>
        <v>644</v>
      </c>
      <c r="I17" s="3">
        <v>279</v>
      </c>
      <c r="J17" s="3">
        <v>308</v>
      </c>
      <c r="K17" s="3">
        <v>57</v>
      </c>
      <c r="L17" s="3">
        <f t="shared" si="3"/>
        <v>643</v>
      </c>
      <c r="M17" s="3">
        <v>254</v>
      </c>
      <c r="N17" s="3">
        <v>321</v>
      </c>
      <c r="O17" s="3">
        <v>68</v>
      </c>
      <c r="P17" s="22">
        <f t="shared" si="4"/>
        <v>35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-78</v>
      </c>
      <c r="E18" s="3">
        <v>155</v>
      </c>
      <c r="F18" s="3">
        <v>233</v>
      </c>
      <c r="G18" s="3">
        <f t="shared" si="1"/>
        <v>68</v>
      </c>
      <c r="H18" s="3">
        <f t="shared" si="2"/>
        <v>526</v>
      </c>
      <c r="I18" s="3">
        <v>221</v>
      </c>
      <c r="J18" s="3">
        <v>281</v>
      </c>
      <c r="K18" s="3">
        <v>24</v>
      </c>
      <c r="L18" s="3">
        <f t="shared" si="3"/>
        <v>458</v>
      </c>
      <c r="M18" s="3">
        <v>249</v>
      </c>
      <c r="N18" s="3">
        <v>193</v>
      </c>
      <c r="O18" s="3">
        <v>16</v>
      </c>
      <c r="P18" s="22">
        <f t="shared" si="4"/>
        <v>-10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-27</v>
      </c>
      <c r="E19" s="3">
        <v>168</v>
      </c>
      <c r="F19" s="3">
        <v>195</v>
      </c>
      <c r="G19" s="3">
        <f t="shared" si="1"/>
        <v>-19</v>
      </c>
      <c r="H19" s="3">
        <f t="shared" si="2"/>
        <v>461</v>
      </c>
      <c r="I19" s="3">
        <v>227</v>
      </c>
      <c r="J19" s="3">
        <v>209</v>
      </c>
      <c r="K19" s="3">
        <v>25</v>
      </c>
      <c r="L19" s="3">
        <f t="shared" si="3"/>
        <v>480</v>
      </c>
      <c r="M19" s="3">
        <v>224</v>
      </c>
      <c r="N19" s="3">
        <v>235</v>
      </c>
      <c r="O19" s="3">
        <v>21</v>
      </c>
      <c r="P19" s="22">
        <f t="shared" si="4"/>
        <v>-46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O20">SUM(D8:D19)/365</f>
        <v>-0.410958904109589</v>
      </c>
      <c r="E20" s="39">
        <f t="shared" si="5"/>
        <v>6.005479452054795</v>
      </c>
      <c r="F20" s="39">
        <f t="shared" si="5"/>
        <v>6.416438356164384</v>
      </c>
      <c r="G20" s="39">
        <f t="shared" si="5"/>
        <v>-1.5013698630136987</v>
      </c>
      <c r="H20" s="39">
        <f t="shared" si="5"/>
        <v>24.216438356164385</v>
      </c>
      <c r="I20" s="39">
        <f t="shared" si="5"/>
        <v>9.846575342465753</v>
      </c>
      <c r="J20" s="39">
        <f t="shared" si="5"/>
        <v>13.145205479452056</v>
      </c>
      <c r="K20" s="39">
        <f t="shared" si="5"/>
        <v>1.2246575342465753</v>
      </c>
      <c r="L20" s="39">
        <f t="shared" si="5"/>
        <v>25.71780821917808</v>
      </c>
      <c r="M20" s="39">
        <f t="shared" si="5"/>
        <v>8.857534246575343</v>
      </c>
      <c r="N20" s="39">
        <f t="shared" si="5"/>
        <v>15.706849315068494</v>
      </c>
      <c r="O20" s="39">
        <f t="shared" si="5"/>
        <v>1.1534246575342466</v>
      </c>
      <c r="P20" s="40">
        <f>SUM(P8:P19)/365</f>
        <v>-1.9123287671232876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5.625" style="51" customWidth="1"/>
    <col min="2" max="3" width="4.50390625" style="51" customWidth="1"/>
    <col min="4" max="16" width="8.875" style="51" customWidth="1"/>
    <col min="17" max="16384" width="13.00390625" style="51" customWidth="1"/>
  </cols>
  <sheetData>
    <row r="1" spans="1:255" s="30" customFormat="1" ht="26.25" customHeight="1">
      <c r="A1" s="55" t="s">
        <v>35</v>
      </c>
      <c r="B1" s="56"/>
      <c r="C1" s="57"/>
      <c r="D1" s="57"/>
      <c r="E1" s="55"/>
      <c r="F1" s="57"/>
      <c r="G1" s="56"/>
      <c r="H1" s="57"/>
      <c r="I1" s="57"/>
      <c r="J1" s="57"/>
      <c r="K1" s="57"/>
      <c r="L1" s="57"/>
      <c r="M1" s="57"/>
      <c r="N1" s="57"/>
      <c r="O1" s="57"/>
      <c r="P1" s="5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</row>
    <row r="2" spans="1:255" s="30" customFormat="1" ht="12" customHeight="1">
      <c r="A2" s="29"/>
      <c r="C2" s="31"/>
      <c r="D2" s="31"/>
      <c r="E2" s="29"/>
      <c r="F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255" ht="14.25">
      <c r="A3" s="33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4" t="s">
        <v>3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pans="1:255" ht="7.5" customHeight="1" thickBo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ht="19.5" customHeight="1">
      <c r="A5" s="12"/>
      <c r="B5" s="13"/>
      <c r="C5" s="14"/>
      <c r="D5" s="15" t="s">
        <v>4</v>
      </c>
      <c r="E5" s="16"/>
      <c r="F5" s="17"/>
      <c r="G5" s="18" t="s">
        <v>5</v>
      </c>
      <c r="H5" s="16"/>
      <c r="I5" s="16"/>
      <c r="J5" s="16"/>
      <c r="K5" s="16"/>
      <c r="L5" s="16"/>
      <c r="M5" s="16"/>
      <c r="N5" s="16"/>
      <c r="O5" s="17"/>
      <c r="P5" s="19" t="s">
        <v>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ht="19.5" customHeight="1">
      <c r="A6" s="73" t="s">
        <v>7</v>
      </c>
      <c r="B6" s="74"/>
      <c r="C6" s="75"/>
      <c r="D6" s="8" t="s">
        <v>8</v>
      </c>
      <c r="E6" s="71" t="s">
        <v>9</v>
      </c>
      <c r="F6" s="71" t="s">
        <v>10</v>
      </c>
      <c r="G6" s="11" t="s">
        <v>11</v>
      </c>
      <c r="H6" s="9" t="s">
        <v>12</v>
      </c>
      <c r="I6" s="10"/>
      <c r="J6" s="10"/>
      <c r="K6" s="4"/>
      <c r="L6" s="9" t="s">
        <v>13</v>
      </c>
      <c r="M6" s="6"/>
      <c r="N6" s="6"/>
      <c r="O6" s="7"/>
      <c r="P6" s="2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ht="19.5" customHeight="1" thickBot="1">
      <c r="A7" s="44"/>
      <c r="B7" s="41"/>
      <c r="C7" s="45"/>
      <c r="D7" s="46" t="s">
        <v>6</v>
      </c>
      <c r="E7" s="72"/>
      <c r="F7" s="72"/>
      <c r="G7" s="11" t="s">
        <v>6</v>
      </c>
      <c r="H7" s="46" t="s">
        <v>14</v>
      </c>
      <c r="I7" s="42" t="s">
        <v>15</v>
      </c>
      <c r="J7" s="42" t="s">
        <v>16</v>
      </c>
      <c r="K7" s="43" t="s">
        <v>17</v>
      </c>
      <c r="L7" s="46" t="s">
        <v>14</v>
      </c>
      <c r="M7" s="42" t="s">
        <v>15</v>
      </c>
      <c r="N7" s="42" t="s">
        <v>16</v>
      </c>
      <c r="O7" s="43" t="s">
        <v>17</v>
      </c>
      <c r="P7" s="20" t="s">
        <v>18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16" s="50" customFormat="1" ht="27.75" customHeight="1">
      <c r="A8" s="24" t="s">
        <v>31</v>
      </c>
      <c r="B8" s="25">
        <v>1</v>
      </c>
      <c r="C8" s="26" t="s">
        <v>20</v>
      </c>
      <c r="D8" s="27">
        <f aca="true" t="shared" si="0" ref="D8:D19">E8-F8</f>
        <v>-32</v>
      </c>
      <c r="E8" s="27">
        <v>204</v>
      </c>
      <c r="F8" s="27">
        <v>236</v>
      </c>
      <c r="G8" s="27">
        <f aca="true" t="shared" si="1" ref="G8:G19">H8-L8</f>
        <v>-70</v>
      </c>
      <c r="H8" s="52">
        <f aca="true" t="shared" si="2" ref="H8:H19">SUM(I8:K8)</f>
        <v>489</v>
      </c>
      <c r="I8" s="27">
        <v>217</v>
      </c>
      <c r="J8" s="27">
        <v>246</v>
      </c>
      <c r="K8" s="27">
        <v>26</v>
      </c>
      <c r="L8" s="52">
        <f aca="true" t="shared" si="3" ref="L8:L19">SUM(M8:O8)</f>
        <v>559</v>
      </c>
      <c r="M8" s="27">
        <v>265</v>
      </c>
      <c r="N8" s="27">
        <v>260</v>
      </c>
      <c r="O8" s="27">
        <v>34</v>
      </c>
      <c r="P8" s="28">
        <f aca="true" t="shared" si="4" ref="P8:P19">D8+G8</f>
        <v>-102</v>
      </c>
    </row>
    <row r="9" spans="1:16" s="50" customFormat="1" ht="27.75" customHeight="1">
      <c r="A9" s="21"/>
      <c r="B9" s="5">
        <v>2</v>
      </c>
      <c r="C9" s="4" t="s">
        <v>20</v>
      </c>
      <c r="D9" s="3">
        <f t="shared" si="0"/>
        <v>-54</v>
      </c>
      <c r="E9" s="3">
        <v>160</v>
      </c>
      <c r="F9" s="3">
        <v>214</v>
      </c>
      <c r="G9" s="3">
        <f t="shared" si="1"/>
        <v>-135</v>
      </c>
      <c r="H9" s="3">
        <f t="shared" si="2"/>
        <v>531</v>
      </c>
      <c r="I9" s="3">
        <v>263</v>
      </c>
      <c r="J9" s="3">
        <v>248</v>
      </c>
      <c r="K9" s="3">
        <v>20</v>
      </c>
      <c r="L9" s="3">
        <f t="shared" si="3"/>
        <v>666</v>
      </c>
      <c r="M9" s="3">
        <v>262</v>
      </c>
      <c r="N9" s="3">
        <v>384</v>
      </c>
      <c r="O9" s="3">
        <v>20</v>
      </c>
      <c r="P9" s="22">
        <f t="shared" si="4"/>
        <v>-189</v>
      </c>
    </row>
    <row r="10" spans="1:16" s="50" customFormat="1" ht="27.75" customHeight="1">
      <c r="A10" s="21"/>
      <c r="B10" s="5">
        <v>3</v>
      </c>
      <c r="C10" s="4" t="s">
        <v>20</v>
      </c>
      <c r="D10" s="3">
        <f t="shared" si="0"/>
        <v>-54</v>
      </c>
      <c r="E10" s="3">
        <v>195</v>
      </c>
      <c r="F10" s="3">
        <v>249</v>
      </c>
      <c r="G10" s="3">
        <f t="shared" si="1"/>
        <v>-1055</v>
      </c>
      <c r="H10" s="3">
        <f t="shared" si="2"/>
        <v>1633</v>
      </c>
      <c r="I10" s="3">
        <v>570</v>
      </c>
      <c r="J10" s="3">
        <v>1036</v>
      </c>
      <c r="K10" s="3">
        <v>27</v>
      </c>
      <c r="L10" s="3">
        <f t="shared" si="3"/>
        <v>2688</v>
      </c>
      <c r="M10" s="3">
        <v>715</v>
      </c>
      <c r="N10" s="3">
        <v>1942</v>
      </c>
      <c r="O10" s="3">
        <v>31</v>
      </c>
      <c r="P10" s="22">
        <f t="shared" si="4"/>
        <v>-1109</v>
      </c>
    </row>
    <row r="11" spans="1:16" s="50" customFormat="1" ht="27.75" customHeight="1">
      <c r="A11" s="21"/>
      <c r="B11" s="5">
        <v>4</v>
      </c>
      <c r="C11" s="4" t="s">
        <v>20</v>
      </c>
      <c r="D11" s="3">
        <f t="shared" si="0"/>
        <v>-58</v>
      </c>
      <c r="E11" s="3">
        <v>161</v>
      </c>
      <c r="F11" s="3">
        <v>219</v>
      </c>
      <c r="G11" s="3">
        <f t="shared" si="1"/>
        <v>790</v>
      </c>
      <c r="H11" s="3">
        <f t="shared" si="2"/>
        <v>1725</v>
      </c>
      <c r="I11" s="3">
        <v>596</v>
      </c>
      <c r="J11" s="3">
        <v>1080</v>
      </c>
      <c r="K11" s="3">
        <v>49</v>
      </c>
      <c r="L11" s="3">
        <f t="shared" si="3"/>
        <v>935</v>
      </c>
      <c r="M11" s="3">
        <v>310</v>
      </c>
      <c r="N11" s="3">
        <v>567</v>
      </c>
      <c r="O11" s="3">
        <v>58</v>
      </c>
      <c r="P11" s="22">
        <f t="shared" si="4"/>
        <v>732</v>
      </c>
    </row>
    <row r="12" spans="1:16" s="50" customFormat="1" ht="27.75" customHeight="1">
      <c r="A12" s="21"/>
      <c r="B12" s="5">
        <v>5</v>
      </c>
      <c r="C12" s="4" t="s">
        <v>20</v>
      </c>
      <c r="D12" s="3">
        <f t="shared" si="0"/>
        <v>-35</v>
      </c>
      <c r="E12" s="3">
        <v>163</v>
      </c>
      <c r="F12" s="3">
        <v>198</v>
      </c>
      <c r="G12" s="3">
        <f t="shared" si="1"/>
        <v>77</v>
      </c>
      <c r="H12" s="3">
        <f t="shared" si="2"/>
        <v>580</v>
      </c>
      <c r="I12" s="3">
        <v>249</v>
      </c>
      <c r="J12" s="3">
        <v>302</v>
      </c>
      <c r="K12" s="3">
        <v>29</v>
      </c>
      <c r="L12" s="3">
        <f t="shared" si="3"/>
        <v>503</v>
      </c>
      <c r="M12" s="3">
        <v>207</v>
      </c>
      <c r="N12" s="3">
        <v>274</v>
      </c>
      <c r="O12" s="3">
        <v>22</v>
      </c>
      <c r="P12" s="22">
        <f t="shared" si="4"/>
        <v>42</v>
      </c>
    </row>
    <row r="13" spans="1:16" s="50" customFormat="1" ht="27.75" customHeight="1">
      <c r="A13" s="21"/>
      <c r="B13" s="5">
        <v>6</v>
      </c>
      <c r="C13" s="4" t="s">
        <v>20</v>
      </c>
      <c r="D13" s="3">
        <f t="shared" si="0"/>
        <v>-30</v>
      </c>
      <c r="E13" s="3">
        <v>181</v>
      </c>
      <c r="F13" s="3">
        <v>211</v>
      </c>
      <c r="G13" s="3">
        <f t="shared" si="1"/>
        <v>33</v>
      </c>
      <c r="H13" s="3">
        <f t="shared" si="2"/>
        <v>552</v>
      </c>
      <c r="I13" s="3">
        <v>245</v>
      </c>
      <c r="J13" s="3">
        <v>275</v>
      </c>
      <c r="K13" s="3">
        <v>32</v>
      </c>
      <c r="L13" s="3">
        <f t="shared" si="3"/>
        <v>519</v>
      </c>
      <c r="M13" s="3">
        <v>202</v>
      </c>
      <c r="N13" s="3">
        <v>286</v>
      </c>
      <c r="O13" s="3">
        <v>31</v>
      </c>
      <c r="P13" s="22">
        <f t="shared" si="4"/>
        <v>3</v>
      </c>
    </row>
    <row r="14" spans="1:16" s="50" customFormat="1" ht="27.75" customHeight="1">
      <c r="A14" s="21"/>
      <c r="B14" s="5">
        <v>7</v>
      </c>
      <c r="C14" s="4" t="s">
        <v>20</v>
      </c>
      <c r="D14" s="3">
        <f t="shared" si="0"/>
        <v>-33</v>
      </c>
      <c r="E14" s="3">
        <v>181</v>
      </c>
      <c r="F14" s="3">
        <v>214</v>
      </c>
      <c r="G14" s="3">
        <f t="shared" si="1"/>
        <v>30</v>
      </c>
      <c r="H14" s="3">
        <f t="shared" si="2"/>
        <v>571</v>
      </c>
      <c r="I14" s="3">
        <v>238</v>
      </c>
      <c r="J14" s="3">
        <v>309</v>
      </c>
      <c r="K14" s="3">
        <v>24</v>
      </c>
      <c r="L14" s="3">
        <f t="shared" si="3"/>
        <v>541</v>
      </c>
      <c r="M14" s="3">
        <v>192</v>
      </c>
      <c r="N14" s="3">
        <v>304</v>
      </c>
      <c r="O14" s="3">
        <v>45</v>
      </c>
      <c r="P14" s="22">
        <f t="shared" si="4"/>
        <v>-3</v>
      </c>
    </row>
    <row r="15" spans="1:16" s="50" customFormat="1" ht="27.75" customHeight="1">
      <c r="A15" s="21"/>
      <c r="B15" s="5">
        <v>8</v>
      </c>
      <c r="C15" s="4" t="s">
        <v>20</v>
      </c>
      <c r="D15" s="3">
        <f t="shared" si="0"/>
        <v>-27</v>
      </c>
      <c r="E15" s="3">
        <v>193</v>
      </c>
      <c r="F15" s="3">
        <v>220</v>
      </c>
      <c r="G15" s="3">
        <f t="shared" si="1"/>
        <v>-44</v>
      </c>
      <c r="H15" s="3">
        <f t="shared" si="2"/>
        <v>563</v>
      </c>
      <c r="I15" s="3">
        <v>231</v>
      </c>
      <c r="J15" s="3">
        <v>305</v>
      </c>
      <c r="K15" s="3">
        <v>27</v>
      </c>
      <c r="L15" s="3">
        <f t="shared" si="3"/>
        <v>607</v>
      </c>
      <c r="M15" s="3">
        <v>205</v>
      </c>
      <c r="N15" s="3">
        <v>306</v>
      </c>
      <c r="O15" s="3">
        <v>96</v>
      </c>
      <c r="P15" s="22">
        <f t="shared" si="4"/>
        <v>-71</v>
      </c>
    </row>
    <row r="16" spans="1:16" s="50" customFormat="1" ht="27.75" customHeight="1">
      <c r="A16" s="21"/>
      <c r="B16" s="5">
        <v>9</v>
      </c>
      <c r="C16" s="4" t="s">
        <v>20</v>
      </c>
      <c r="D16" s="3">
        <f t="shared" si="0"/>
        <v>-27</v>
      </c>
      <c r="E16" s="3">
        <v>174</v>
      </c>
      <c r="F16" s="3">
        <v>201</v>
      </c>
      <c r="G16" s="3">
        <f t="shared" si="1"/>
        <v>-71</v>
      </c>
      <c r="H16" s="3">
        <f t="shared" si="2"/>
        <v>580</v>
      </c>
      <c r="I16" s="3">
        <v>253</v>
      </c>
      <c r="J16" s="3">
        <v>300</v>
      </c>
      <c r="K16" s="3">
        <v>27</v>
      </c>
      <c r="L16" s="3">
        <f t="shared" si="3"/>
        <v>651</v>
      </c>
      <c r="M16" s="3">
        <v>232</v>
      </c>
      <c r="N16" s="41">
        <v>369</v>
      </c>
      <c r="O16" s="3">
        <v>50</v>
      </c>
      <c r="P16" s="22">
        <f t="shared" si="4"/>
        <v>-98</v>
      </c>
    </row>
    <row r="17" spans="1:16" s="50" customFormat="1" ht="27.75" customHeight="1">
      <c r="A17" s="21"/>
      <c r="B17" s="5">
        <v>10</v>
      </c>
      <c r="C17" s="4" t="s">
        <v>20</v>
      </c>
      <c r="D17" s="3">
        <f t="shared" si="0"/>
        <v>-12</v>
      </c>
      <c r="E17" s="3">
        <v>194</v>
      </c>
      <c r="F17" s="3">
        <v>206</v>
      </c>
      <c r="G17" s="3">
        <f t="shared" si="1"/>
        <v>27</v>
      </c>
      <c r="H17" s="3">
        <f t="shared" si="2"/>
        <v>570</v>
      </c>
      <c r="I17" s="3">
        <v>243</v>
      </c>
      <c r="J17" s="3">
        <v>277</v>
      </c>
      <c r="K17" s="3">
        <v>50</v>
      </c>
      <c r="L17" s="3">
        <f t="shared" si="3"/>
        <v>543</v>
      </c>
      <c r="M17" s="3">
        <v>228</v>
      </c>
      <c r="N17" s="3">
        <v>284</v>
      </c>
      <c r="O17" s="3">
        <v>31</v>
      </c>
      <c r="P17" s="22">
        <f t="shared" si="4"/>
        <v>15</v>
      </c>
    </row>
    <row r="18" spans="1:16" s="50" customFormat="1" ht="27.75" customHeight="1">
      <c r="A18" s="21"/>
      <c r="B18" s="5">
        <v>11</v>
      </c>
      <c r="C18" s="4" t="s">
        <v>20</v>
      </c>
      <c r="D18" s="3">
        <f t="shared" si="0"/>
        <v>-53</v>
      </c>
      <c r="E18" s="3">
        <v>181</v>
      </c>
      <c r="F18" s="3">
        <v>234</v>
      </c>
      <c r="G18" s="3">
        <f t="shared" si="1"/>
        <v>81</v>
      </c>
      <c r="H18" s="3">
        <f t="shared" si="2"/>
        <v>595</v>
      </c>
      <c r="I18" s="3">
        <v>307</v>
      </c>
      <c r="J18" s="3">
        <v>262</v>
      </c>
      <c r="K18" s="3">
        <v>26</v>
      </c>
      <c r="L18" s="3">
        <f t="shared" si="3"/>
        <v>514</v>
      </c>
      <c r="M18" s="3">
        <v>231</v>
      </c>
      <c r="N18" s="3">
        <v>229</v>
      </c>
      <c r="O18" s="3">
        <v>54</v>
      </c>
      <c r="P18" s="22">
        <f t="shared" si="4"/>
        <v>28</v>
      </c>
    </row>
    <row r="19" spans="1:16" s="50" customFormat="1" ht="27.75" customHeight="1">
      <c r="A19" s="21"/>
      <c r="B19" s="5">
        <v>12</v>
      </c>
      <c r="C19" s="4" t="s">
        <v>20</v>
      </c>
      <c r="D19" s="3">
        <f t="shared" si="0"/>
        <v>-35</v>
      </c>
      <c r="E19" s="3">
        <v>188</v>
      </c>
      <c r="F19" s="3">
        <v>223</v>
      </c>
      <c r="G19" s="3">
        <f t="shared" si="1"/>
        <v>52</v>
      </c>
      <c r="H19" s="3">
        <f t="shared" si="2"/>
        <v>494</v>
      </c>
      <c r="I19" s="3">
        <v>243</v>
      </c>
      <c r="J19" s="3">
        <v>210</v>
      </c>
      <c r="K19" s="3">
        <v>41</v>
      </c>
      <c r="L19" s="3">
        <f t="shared" si="3"/>
        <v>442</v>
      </c>
      <c r="M19" s="3">
        <v>179</v>
      </c>
      <c r="N19" s="3">
        <v>240</v>
      </c>
      <c r="O19" s="3">
        <v>23</v>
      </c>
      <c r="P19" s="22">
        <f t="shared" si="4"/>
        <v>17</v>
      </c>
    </row>
    <row r="20" spans="1:16" s="50" customFormat="1" ht="27.75" customHeight="1" thickBot="1">
      <c r="A20" s="76" t="s">
        <v>21</v>
      </c>
      <c r="B20" s="77"/>
      <c r="C20" s="78"/>
      <c r="D20" s="39">
        <f aca="true" t="shared" si="5" ref="D20:O20">SUM(D8:D19)/365</f>
        <v>-1.2328767123287672</v>
      </c>
      <c r="E20" s="39">
        <f t="shared" si="5"/>
        <v>5.958904109589041</v>
      </c>
      <c r="F20" s="39">
        <f t="shared" si="5"/>
        <v>7.191780821917808</v>
      </c>
      <c r="G20" s="39">
        <f t="shared" si="5"/>
        <v>-0.7808219178082192</v>
      </c>
      <c r="H20" s="39">
        <f t="shared" si="5"/>
        <v>24.336986301369862</v>
      </c>
      <c r="I20" s="39">
        <f t="shared" si="5"/>
        <v>10.013698630136986</v>
      </c>
      <c r="J20" s="39">
        <f t="shared" si="5"/>
        <v>13.287671232876713</v>
      </c>
      <c r="K20" s="39">
        <f t="shared" si="5"/>
        <v>1.0356164383561643</v>
      </c>
      <c r="L20" s="39">
        <f t="shared" si="5"/>
        <v>25.117808219178084</v>
      </c>
      <c r="M20" s="39">
        <f t="shared" si="5"/>
        <v>8.843835616438357</v>
      </c>
      <c r="N20" s="39">
        <f t="shared" si="5"/>
        <v>14.917808219178083</v>
      </c>
      <c r="O20" s="39">
        <f t="shared" si="5"/>
        <v>1.356164383561644</v>
      </c>
      <c r="P20" s="40">
        <f>SUM(P8:P19)/365</f>
        <v>-2.0136986301369864</v>
      </c>
    </row>
    <row r="21" spans="2:255" ht="13.5" customHeight="1">
      <c r="B21" s="49"/>
      <c r="C21" s="1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ht="13.5" customHeight="1">
      <c r="A22" s="41" t="s">
        <v>36</v>
      </c>
      <c r="B22" s="49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13.5" customHeight="1">
      <c r="A23" s="41" t="s">
        <v>37</v>
      </c>
      <c r="B23" s="49"/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</sheetData>
  <sheetProtection/>
  <mergeCells count="4">
    <mergeCell ref="A6:C6"/>
    <mergeCell ref="E6:E7"/>
    <mergeCell ref="F6:F7"/>
    <mergeCell ref="A20:C20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6" r:id="rId1"/>
  <rowBreaks count="2" manualBreakCount="2">
    <brk id="126" max="15" man="1"/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2024-04-23T00:06:38Z</cp:lastPrinted>
  <dcterms:created xsi:type="dcterms:W3CDTF">1997-01-08T22:48:59Z</dcterms:created>
  <dcterms:modified xsi:type="dcterms:W3CDTF">2024-04-23T00:09:00Z</dcterms:modified>
  <cp:category/>
  <cp:version/>
  <cp:contentType/>
  <cp:contentStatus/>
</cp:coreProperties>
</file>