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050788\共有\SZ020100企画政策課\12-1_ふるさと納税\年度\R08年度\☆プロポーザル\11_ホームページ\"/>
    </mc:Choice>
  </mc:AlternateContent>
  <bookViews>
    <workbookView xWindow="0" yWindow="0" windowWidth="20490" windowHeight="6660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G41" i="3"/>
  <c r="E41" i="3"/>
  <c r="F40" i="3"/>
  <c r="G40" i="3"/>
  <c r="E40" i="3"/>
  <c r="F36" i="3"/>
  <c r="G36" i="3"/>
  <c r="E36" i="3"/>
  <c r="G11" i="3" l="1"/>
  <c r="F38" i="3" l="1"/>
  <c r="F42" i="3" s="1"/>
  <c r="G38" i="3"/>
  <c r="E38" i="3"/>
  <c r="F37" i="3"/>
  <c r="G37" i="3"/>
  <c r="E37" i="3"/>
  <c r="G43" i="3"/>
  <c r="G42" i="3"/>
  <c r="F43" i="3"/>
  <c r="E42" i="3"/>
  <c r="G44" i="3" l="1"/>
  <c r="F44" i="3"/>
  <c r="E43" i="3"/>
  <c r="E44" i="3" s="1"/>
  <c r="B11" i="3" l="1"/>
  <c r="G30" i="3"/>
  <c r="F34" i="3"/>
  <c r="E34" i="3"/>
  <c r="E30" i="3" l="1"/>
  <c r="G34" i="3"/>
  <c r="F30" i="3"/>
  <c r="G28" i="3" l="1"/>
  <c r="F28" i="3"/>
  <c r="E28" i="3" l="1"/>
</calcChain>
</file>

<file path=xl/sharedStrings.xml><?xml version="1.0" encoding="utf-8"?>
<sst xmlns="http://schemas.openxmlformats.org/spreadsheetml/2006/main" count="76" uniqueCount="65">
  <si>
    <t>項目</t>
    <rPh sb="0" eb="2">
      <t>コウモク</t>
    </rPh>
    <phoneticPr fontId="3"/>
  </si>
  <si>
    <t>円</t>
    <rPh sb="0" eb="1">
      <t>エン</t>
    </rPh>
    <phoneticPr fontId="3"/>
  </si>
  <si>
    <t>％</t>
    <phoneticPr fontId="3"/>
  </si>
  <si>
    <t>小計</t>
    <rPh sb="0" eb="2">
      <t>ショウケイ</t>
    </rPh>
    <phoneticPr fontId="3"/>
  </si>
  <si>
    <t>基礎数値</t>
    <rPh sb="0" eb="2">
      <t>キソ</t>
    </rPh>
    <rPh sb="2" eb="4">
      <t>スウチ</t>
    </rPh>
    <phoneticPr fontId="3"/>
  </si>
  <si>
    <t>記号</t>
    <rPh sb="0" eb="2">
      <t>キゴウ</t>
    </rPh>
    <phoneticPr fontId="3"/>
  </si>
  <si>
    <t>令和8年度
（8～3月）</t>
    <rPh sb="0" eb="2">
      <t>レイワ</t>
    </rPh>
    <rPh sb="3" eb="5">
      <t>ネンド</t>
    </rPh>
    <phoneticPr fontId="3"/>
  </si>
  <si>
    <t>令和9年度
（4～3月）</t>
    <rPh sb="0" eb="2">
      <t>レイワ</t>
    </rPh>
    <rPh sb="3" eb="5">
      <t>ネンド</t>
    </rPh>
    <phoneticPr fontId="3"/>
  </si>
  <si>
    <t>令和10年度
（4～2月）</t>
    <rPh sb="0" eb="2">
      <t>レイワ</t>
    </rPh>
    <rPh sb="4" eb="6">
      <t>ネンド</t>
    </rPh>
    <phoneticPr fontId="3"/>
  </si>
  <si>
    <t>寄附金額</t>
    <rPh sb="0" eb="3">
      <t>キフキン</t>
    </rPh>
    <rPh sb="3" eb="4">
      <t>ガク</t>
    </rPh>
    <phoneticPr fontId="3"/>
  </si>
  <si>
    <t>A</t>
    <phoneticPr fontId="3"/>
  </si>
  <si>
    <t>ポータルサイト管理業務基礎額</t>
    <rPh sb="7" eb="9">
      <t>カンリ</t>
    </rPh>
    <rPh sb="9" eb="11">
      <t>ギョウム</t>
    </rPh>
    <rPh sb="11" eb="13">
      <t>キソ</t>
    </rPh>
    <rPh sb="13" eb="14">
      <t>ガク</t>
    </rPh>
    <phoneticPr fontId="3"/>
  </si>
  <si>
    <t>寄附金受領証明書等発送件数（ワンストップあり）</t>
    <rPh sb="0" eb="3">
      <t>キフキン</t>
    </rPh>
    <rPh sb="3" eb="5">
      <t>ジュリョウ</t>
    </rPh>
    <rPh sb="5" eb="8">
      <t>ショウメイショ</t>
    </rPh>
    <rPh sb="8" eb="9">
      <t>トウ</t>
    </rPh>
    <rPh sb="9" eb="11">
      <t>ハッソウ</t>
    </rPh>
    <rPh sb="11" eb="13">
      <t>ケンスウ</t>
    </rPh>
    <phoneticPr fontId="3"/>
  </si>
  <si>
    <t>C</t>
    <phoneticPr fontId="3"/>
  </si>
  <si>
    <t>寄附金受領証明書等発送件数（ワンストップなし）</t>
    <rPh sb="0" eb="3">
      <t>キフキン</t>
    </rPh>
    <rPh sb="3" eb="5">
      <t>ジュリョウ</t>
    </rPh>
    <rPh sb="5" eb="8">
      <t>ショウメイショ</t>
    </rPh>
    <rPh sb="8" eb="9">
      <t>トウ</t>
    </rPh>
    <rPh sb="9" eb="11">
      <t>ハッソウ</t>
    </rPh>
    <rPh sb="11" eb="13">
      <t>ケンスウ</t>
    </rPh>
    <phoneticPr fontId="3"/>
  </si>
  <si>
    <t>ワンストップ特例申請書の受付件数</t>
    <rPh sb="6" eb="8">
      <t>トクレイ</t>
    </rPh>
    <rPh sb="8" eb="11">
      <t>シンセイショ</t>
    </rPh>
    <rPh sb="12" eb="14">
      <t>ウケツケ</t>
    </rPh>
    <rPh sb="14" eb="16">
      <t>ケンスウ</t>
    </rPh>
    <phoneticPr fontId="3"/>
  </si>
  <si>
    <t>E</t>
    <phoneticPr fontId="3"/>
  </si>
  <si>
    <t>各年度における提案上限額の見積内訳</t>
    <rPh sb="0" eb="3">
      <t>カクネンド</t>
    </rPh>
    <rPh sb="7" eb="9">
      <t>テイアン</t>
    </rPh>
    <rPh sb="9" eb="12">
      <t>ジョウゲンガク</t>
    </rPh>
    <rPh sb="13" eb="15">
      <t>ミツ</t>
    </rPh>
    <rPh sb="15" eb="17">
      <t>ウチワケ</t>
    </rPh>
    <phoneticPr fontId="3"/>
  </si>
  <si>
    <t>業務内容</t>
    <rPh sb="0" eb="2">
      <t>ギョウム</t>
    </rPh>
    <rPh sb="2" eb="4">
      <t>ナイヨウ</t>
    </rPh>
    <phoneticPr fontId="3"/>
  </si>
  <si>
    <t>積算</t>
    <rPh sb="0" eb="2">
      <t>セキサン</t>
    </rPh>
    <phoneticPr fontId="3"/>
  </si>
  <si>
    <t>ポータルサイトの管理に関する業務【5－⑴】</t>
    <rPh sb="8" eb="10">
      <t>カンリ</t>
    </rPh>
    <rPh sb="11" eb="12">
      <t>カン</t>
    </rPh>
    <rPh sb="14" eb="16">
      <t>ギョウム</t>
    </rPh>
    <phoneticPr fontId="3"/>
  </si>
  <si>
    <t>業務手数料</t>
    <rPh sb="0" eb="2">
      <t>ギョウム</t>
    </rPh>
    <rPh sb="2" eb="5">
      <t>テスウリョウ</t>
    </rPh>
    <phoneticPr fontId="3"/>
  </si>
  <si>
    <t>返礼品の調達・発送に関する業務【5－⑵⑶⑷】</t>
    <phoneticPr fontId="3"/>
  </si>
  <si>
    <t>送料</t>
    <rPh sb="0" eb="2">
      <t>ソウリョウ</t>
    </rPh>
    <phoneticPr fontId="3"/>
  </si>
  <si>
    <t>実費見込</t>
    <rPh sb="0" eb="2">
      <t>ジッピ</t>
    </rPh>
    <rPh sb="2" eb="4">
      <t>ミコ</t>
    </rPh>
    <phoneticPr fontId="3"/>
  </si>
  <si>
    <t>返礼品調達費</t>
    <rPh sb="3" eb="6">
      <t>チョウタツヒ</t>
    </rPh>
    <phoneticPr fontId="3"/>
  </si>
  <si>
    <t>コールセンター・その他に関する業務【5－⑺⑻】</t>
    <rPh sb="10" eb="11">
      <t>タ</t>
    </rPh>
    <phoneticPr fontId="3"/>
  </si>
  <si>
    <t>受領証明書発行・発送に関する業務【5－⑸】</t>
    <rPh sb="0" eb="5">
      <t>ジュリョウショウメイショ</t>
    </rPh>
    <rPh sb="5" eb="7">
      <t>ハッコウ</t>
    </rPh>
    <rPh sb="8" eb="10">
      <t>ハッソウ</t>
    </rPh>
    <rPh sb="11" eb="12">
      <t>カン</t>
    </rPh>
    <rPh sb="14" eb="16">
      <t>ギョウム</t>
    </rPh>
    <phoneticPr fontId="3"/>
  </si>
  <si>
    <t>郵送料（ワンストップあり）</t>
    <rPh sb="0" eb="3">
      <t>ユウソウリョウ</t>
    </rPh>
    <phoneticPr fontId="3"/>
  </si>
  <si>
    <t>郵送料（ワンストップなし）</t>
    <rPh sb="0" eb="3">
      <t>ユウソウリョウ</t>
    </rPh>
    <phoneticPr fontId="3"/>
  </si>
  <si>
    <t>特例申請書の受付に関する業務【5－⑹】</t>
    <rPh sb="0" eb="2">
      <t>トクレイ</t>
    </rPh>
    <rPh sb="2" eb="5">
      <t>シンセイショ</t>
    </rPh>
    <rPh sb="6" eb="8">
      <t>ウケツケ</t>
    </rPh>
    <rPh sb="9" eb="10">
      <t>カン</t>
    </rPh>
    <rPh sb="12" eb="14">
      <t>ギョウム</t>
    </rPh>
    <phoneticPr fontId="3"/>
  </si>
  <si>
    <t>合計（千円未満の端数切り上げ）</t>
    <rPh sb="0" eb="2">
      <t>ゴウケイ</t>
    </rPh>
    <rPh sb="3" eb="5">
      <t>センエン</t>
    </rPh>
    <rPh sb="5" eb="7">
      <t>ミマン</t>
    </rPh>
    <rPh sb="8" eb="10">
      <t>ハスウ</t>
    </rPh>
    <rPh sb="10" eb="11">
      <t>キ</t>
    </rPh>
    <rPh sb="12" eb="13">
      <t>ア</t>
    </rPh>
    <phoneticPr fontId="3"/>
  </si>
  <si>
    <t>B</t>
    <phoneticPr fontId="3"/>
  </si>
  <si>
    <t>F</t>
    <phoneticPr fontId="3"/>
  </si>
  <si>
    <t>返礼品調達費基礎額</t>
    <rPh sb="6" eb="9">
      <t>キソガク</t>
    </rPh>
    <phoneticPr fontId="3"/>
  </si>
  <si>
    <t>D</t>
    <phoneticPr fontId="3"/>
  </si>
  <si>
    <t>G</t>
    <phoneticPr fontId="3"/>
  </si>
  <si>
    <t>返礼品の調達・発送、コールセンター・その他に関する業務基礎額</t>
    <rPh sb="27" eb="30">
      <t>キソガク</t>
    </rPh>
    <phoneticPr fontId="3"/>
  </si>
  <si>
    <t>C×</t>
    <phoneticPr fontId="3"/>
  </si>
  <si>
    <t>D×</t>
    <phoneticPr fontId="3"/>
  </si>
  <si>
    <t>B×27.0%</t>
    <phoneticPr fontId="3"/>
  </si>
  <si>
    <t>(E＋F)×</t>
    <phoneticPr fontId="3"/>
  </si>
  <si>
    <t>業務手数料（オンライン）</t>
    <rPh sb="0" eb="2">
      <t>ギョウム</t>
    </rPh>
    <rPh sb="2" eb="5">
      <t>テスウリョウ</t>
    </rPh>
    <phoneticPr fontId="3"/>
  </si>
  <si>
    <t>業務手数料（紙）</t>
    <rPh sb="0" eb="2">
      <t>ギョウム</t>
    </rPh>
    <rPh sb="2" eb="5">
      <t>テスウリョウ</t>
    </rPh>
    <rPh sb="6" eb="7">
      <t>カミ</t>
    </rPh>
    <phoneticPr fontId="3"/>
  </si>
  <si>
    <t>うち紙申請</t>
    <rPh sb="2" eb="3">
      <t>カミ</t>
    </rPh>
    <rPh sb="3" eb="5">
      <t>シンセイ</t>
    </rPh>
    <phoneticPr fontId="3"/>
  </si>
  <si>
    <t>うちオンライン申請</t>
    <rPh sb="7" eb="9">
      <t>シンセイ</t>
    </rPh>
    <phoneticPr fontId="3"/>
  </si>
  <si>
    <t>a</t>
    <phoneticPr fontId="3"/>
  </si>
  <si>
    <t>b</t>
    <phoneticPr fontId="3"/>
  </si>
  <si>
    <t>a×</t>
    <phoneticPr fontId="3"/>
  </si>
  <si>
    <t>b×</t>
    <phoneticPr fontId="3"/>
  </si>
  <si>
    <t>【様式第５号】</t>
    <rPh sb="1" eb="3">
      <t>ヨウシキ</t>
    </rPh>
    <rPh sb="3" eb="4">
      <t>ダイ</t>
    </rPh>
    <rPh sb="5" eb="6">
      <t>ゴウ</t>
    </rPh>
    <phoneticPr fontId="3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</si>
  <si>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rPh sb="8" eb="9">
      <t>ショ</t>
    </rPh>
    <phoneticPr fontId="3"/>
  </si>
  <si>
    <t>令和　　年　　月　　日</t>
    <rPh sb="0" eb="2">
      <t>レイワ</t>
    </rPh>
    <rPh sb="4" eb="5">
      <t>トシ</t>
    </rPh>
    <rPh sb="7" eb="8">
      <t>ゲツ</t>
    </rPh>
    <rPh sb="10" eb="11">
      <t>ヒ</t>
    </rPh>
    <phoneticPr fontId="3"/>
  </si>
  <si>
    <t>徳　島　市　長　　様</t>
    <rPh sb="0" eb="1">
      <t>トク</t>
    </rPh>
    <rPh sb="2" eb="3">
      <t>シマ</t>
    </rPh>
    <rPh sb="4" eb="5">
      <t>シ</t>
    </rPh>
    <rPh sb="6" eb="7">
      <t>チョウ</t>
    </rPh>
    <rPh sb="9" eb="10">
      <t>サマ</t>
    </rPh>
    <phoneticPr fontId="3"/>
  </si>
  <si>
    <t>提出者</t>
    <rPh sb="0" eb="3">
      <t>テイシュツシャ</t>
    </rPh>
    <phoneticPr fontId="3"/>
  </si>
  <si>
    <t>住所</t>
    <rPh sb="0" eb="2">
      <t>ジュウショ</t>
    </rPh>
    <phoneticPr fontId="3"/>
  </si>
  <si>
    <t>商号又は名称</t>
    <phoneticPr fontId="3"/>
  </si>
  <si>
    <t>代表者氏名</t>
    <phoneticPr fontId="3"/>
  </si>
  <si>
    <t>業務名</t>
    <rPh sb="0" eb="3">
      <t>ギョウムメイ</t>
    </rPh>
    <phoneticPr fontId="3"/>
  </si>
  <si>
    <t>徳島市ふるさと納税支援業務</t>
    <rPh sb="0" eb="3">
      <t>トクシマシ</t>
    </rPh>
    <rPh sb="7" eb="9">
      <t>ノウゼイ</t>
    </rPh>
    <rPh sb="9" eb="13">
      <t>シエンギョウム</t>
    </rPh>
    <phoneticPr fontId="3"/>
  </si>
  <si>
    <t>参考見積額（税込）</t>
    <rPh sb="0" eb="5">
      <t>サンコウミツモリガク</t>
    </rPh>
    <rPh sb="6" eb="8">
      <t>ゼイコミ</t>
    </rPh>
    <phoneticPr fontId="3"/>
  </si>
  <si>
    <t>（うち手数料</t>
    <rPh sb="3" eb="6">
      <t>テスウリョウ</t>
    </rPh>
    <phoneticPr fontId="3"/>
  </si>
  <si>
    <t>E×118円</t>
    <rPh sb="5" eb="6">
      <t>エン</t>
    </rPh>
    <phoneticPr fontId="3"/>
  </si>
  <si>
    <t>F×85円</t>
    <rPh sb="4" eb="5">
      <t>エン</t>
    </rPh>
    <phoneticPr fontId="3"/>
  </si>
  <si>
    <t>消費税及び地方消費税（【業務手数料】の10％）</t>
    <rPh sb="0" eb="3">
      <t>ショウヒゼイ</t>
    </rPh>
    <rPh sb="3" eb="4">
      <t>オヨ</t>
    </rPh>
    <rPh sb="5" eb="10">
      <t>チホウショウヒゼイ</t>
    </rPh>
    <rPh sb="12" eb="14">
      <t>ギョウム</t>
    </rPh>
    <rPh sb="14" eb="17">
      <t>テスウリョウ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</si>
</sst>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&quot;円&quot;"/>
    <numFmt numFmtId="177" formatCode="#,##0&quot;件&quot;"/>
    <numFmt numFmtId="178" formatCode="0.00_ "/>
    <numFmt numFmtId="179" formatCode="#,##0&quot;円）&quot;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176" fontId="5" fillId="0" borderId="26" xfId="1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77" fontId="5" fillId="0" borderId="26" xfId="1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177" fontId="5" fillId="0" borderId="28" xfId="1" applyNumberFormat="1" applyFont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5" fillId="0" borderId="18" xfId="1" applyNumberFormat="1" applyFont="1" applyBorder="1" applyAlignment="1">
      <alignment vertical="center"/>
    </xf>
    <xf numFmtId="0" fontId="5" fillId="0" borderId="7" xfId="0" applyFont="1" applyBorder="1" applyAlignment="1">
      <alignment horizontal="right" vertical="center" wrapText="1"/>
    </xf>
    <xf numFmtId="178" fontId="7" fillId="2" borderId="3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8" fontId="7" fillId="2" borderId="3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176" fontId="5" fillId="0" borderId="28" xfId="1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176" fontId="5" fillId="0" borderId="18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0" xfId="0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176" fontId="5" fillId="0" borderId="20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6" fillId="0" borderId="0" xfId="2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vertical="center" shrinkToFit="1"/>
    </xf>
    <xf numFmtId="179" fontId="6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5" xfId="0" applyNumberFormat="1" applyFont="1" applyBorder="1" applyAlignment="1">
      <alignment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31" zoomScaleNormal="100" workbookViewId="0">
      <selection activeCell="J37" sqref="J37"/>
    </sheetView>
  </sheetViews>
  <sheetFormatPr defaultRowHeight="24" customHeight="1" x14ac:dyDescent="0.4"/>
  <cols>
    <col min="1" max="1" width="36.875" style="1" customWidth="1"/>
    <col min="2" max="2" width="7.25" style="2" customWidth="1"/>
    <col min="3" max="3" width="5" style="2" customWidth="1"/>
    <col min="4" max="4" width="3.5" style="2" customWidth="1"/>
    <col min="5" max="5" width="11.875" style="1" customWidth="1"/>
    <col min="6" max="6" width="14.875" style="1" bestFit="1" customWidth="1"/>
    <col min="7" max="7" width="15.375" style="1" customWidth="1"/>
    <col min="8" max="16384" width="9" style="1"/>
  </cols>
  <sheetData>
    <row r="1" spans="1:7" s="50" customFormat="1" ht="15" customHeight="1" x14ac:dyDescent="0.4">
      <c r="A1" s="60" t="s">
        <v>50</v>
      </c>
      <c r="B1" s="2"/>
      <c r="C1" s="2"/>
      <c r="D1" s="53"/>
    </row>
    <row r="2" spans="1:7" s="50" customFormat="1" ht="27.75" customHeight="1" x14ac:dyDescent="0.4">
      <c r="A2" s="97" t="s">
        <v>51</v>
      </c>
      <c r="B2" s="97"/>
      <c r="C2" s="97"/>
      <c r="D2" s="97"/>
      <c r="E2" s="97"/>
      <c r="F2" s="97"/>
      <c r="G2" s="97"/>
    </row>
    <row r="3" spans="1:7" s="50" customFormat="1" ht="19.5" customHeight="1" x14ac:dyDescent="0.4">
      <c r="A3" s="54"/>
      <c r="B3" s="54"/>
      <c r="C3" s="54"/>
      <c r="D3" s="54"/>
      <c r="E3" s="54"/>
      <c r="G3" s="61" t="s">
        <v>52</v>
      </c>
    </row>
    <row r="4" spans="1:7" s="60" customFormat="1" ht="19.5" customHeight="1" x14ac:dyDescent="0.4">
      <c r="A4" s="55" t="s">
        <v>53</v>
      </c>
      <c r="B4" s="56"/>
      <c r="C4" s="56"/>
      <c r="D4" s="56"/>
      <c r="E4" s="56"/>
      <c r="F4" s="56"/>
      <c r="G4" s="56"/>
    </row>
    <row r="5" spans="1:7" s="60" customFormat="1" ht="19.5" customHeight="1" x14ac:dyDescent="0.4">
      <c r="A5" s="56"/>
      <c r="B5" s="56"/>
      <c r="C5" s="56"/>
      <c r="D5" s="98" t="s">
        <v>54</v>
      </c>
      <c r="E5" s="98"/>
      <c r="F5" s="56"/>
      <c r="G5" s="56"/>
    </row>
    <row r="6" spans="1:7" s="60" customFormat="1" ht="31.5" customHeight="1" x14ac:dyDescent="0.4">
      <c r="A6" s="56"/>
      <c r="B6" s="56"/>
      <c r="C6" s="56"/>
      <c r="D6" s="56"/>
      <c r="E6" s="55" t="s">
        <v>55</v>
      </c>
      <c r="F6" s="99"/>
      <c r="G6" s="98"/>
    </row>
    <row r="7" spans="1:7" s="60" customFormat="1" ht="18.75" customHeight="1" x14ac:dyDescent="0.4">
      <c r="A7" s="51"/>
      <c r="B7" s="51"/>
      <c r="C7" s="51"/>
      <c r="D7" s="51"/>
      <c r="E7" s="51" t="s">
        <v>56</v>
      </c>
      <c r="F7" s="98"/>
      <c r="G7" s="98"/>
    </row>
    <row r="8" spans="1:7" s="60" customFormat="1" ht="17.25" customHeight="1" x14ac:dyDescent="0.4">
      <c r="A8" s="52"/>
      <c r="B8" s="52"/>
      <c r="C8" s="52"/>
      <c r="D8" s="52"/>
      <c r="E8" s="52" t="s">
        <v>57</v>
      </c>
      <c r="F8" s="98"/>
      <c r="G8" s="98"/>
    </row>
    <row r="9" spans="1:7" s="60" customFormat="1" ht="11.25" customHeight="1" x14ac:dyDescent="0.4">
      <c r="A9" s="52"/>
      <c r="B9" s="52"/>
      <c r="C9" s="52"/>
      <c r="D9" s="52"/>
      <c r="E9" s="52"/>
      <c r="F9" s="56"/>
      <c r="G9" s="56"/>
    </row>
    <row r="10" spans="1:7" s="60" customFormat="1" ht="24" customHeight="1" x14ac:dyDescent="0.4">
      <c r="A10" s="57" t="s">
        <v>58</v>
      </c>
      <c r="B10" s="100" t="s">
        <v>59</v>
      </c>
      <c r="C10" s="100"/>
      <c r="D10" s="100"/>
      <c r="E10" s="100"/>
      <c r="F10" s="100"/>
      <c r="G10" s="100"/>
    </row>
    <row r="11" spans="1:7" s="60" customFormat="1" ht="19.5" customHeight="1" x14ac:dyDescent="0.4">
      <c r="A11" s="57" t="s">
        <v>60</v>
      </c>
      <c r="B11" s="101">
        <f>SUM(E44:G44)</f>
        <v>1090824000</v>
      </c>
      <c r="C11" s="102"/>
      <c r="D11" s="102"/>
      <c r="E11" s="102"/>
      <c r="F11" s="58" t="s">
        <v>61</v>
      </c>
      <c r="G11" s="59">
        <f>SUM(E28:G28,E30:G30,E34:G34,E36:G36,E40:G41)*1.1</f>
        <v>22856295</v>
      </c>
    </row>
    <row r="12" spans="1:7" s="60" customFormat="1" ht="10.5" customHeight="1" x14ac:dyDescent="0.4">
      <c r="A12" s="52"/>
      <c r="B12" s="52"/>
      <c r="C12" s="52"/>
      <c r="D12" s="52"/>
      <c r="E12" s="52"/>
      <c r="F12" s="56"/>
      <c r="G12" s="56"/>
    </row>
    <row r="13" spans="1:7" ht="18" customHeight="1" x14ac:dyDescent="0.4">
      <c r="A13" s="62" t="s">
        <v>4</v>
      </c>
    </row>
    <row r="14" spans="1:7" ht="30" customHeight="1" x14ac:dyDescent="0.4">
      <c r="A14" s="3" t="s">
        <v>0</v>
      </c>
      <c r="B14" s="70" t="s">
        <v>5</v>
      </c>
      <c r="C14" s="71"/>
      <c r="D14" s="72"/>
      <c r="E14" s="4" t="s">
        <v>6</v>
      </c>
      <c r="F14" s="4" t="s">
        <v>7</v>
      </c>
      <c r="G14" s="4" t="s">
        <v>8</v>
      </c>
    </row>
    <row r="15" spans="1:7" ht="19.5" customHeight="1" x14ac:dyDescent="0.4">
      <c r="A15" s="5" t="s">
        <v>9</v>
      </c>
      <c r="B15" s="73" t="s">
        <v>10</v>
      </c>
      <c r="C15" s="74"/>
      <c r="D15" s="75"/>
      <c r="E15" s="6">
        <v>890400000</v>
      </c>
      <c r="F15" s="7">
        <v>1210000000</v>
      </c>
      <c r="G15" s="7">
        <v>1292000000</v>
      </c>
    </row>
    <row r="16" spans="1:7" s="38" customFormat="1" ht="19.5" customHeight="1" x14ac:dyDescent="0.4">
      <c r="A16" s="40" t="s">
        <v>34</v>
      </c>
      <c r="B16" s="90" t="s">
        <v>32</v>
      </c>
      <c r="C16" s="96"/>
      <c r="D16" s="92"/>
      <c r="E16" s="41">
        <v>873096000</v>
      </c>
      <c r="F16" s="42">
        <v>1188650000</v>
      </c>
      <c r="G16" s="42">
        <v>1271005000</v>
      </c>
    </row>
    <row r="17" spans="1:7" ht="19.5" customHeight="1" x14ac:dyDescent="0.4">
      <c r="A17" s="8" t="s">
        <v>11</v>
      </c>
      <c r="B17" s="67" t="s">
        <v>13</v>
      </c>
      <c r="C17" s="68"/>
      <c r="D17" s="69"/>
      <c r="E17" s="9">
        <v>614411684.10618711</v>
      </c>
      <c r="F17" s="9">
        <v>834900000</v>
      </c>
      <c r="G17" s="9">
        <v>891480000</v>
      </c>
    </row>
    <row r="18" spans="1:7" s="38" customFormat="1" ht="19.5" customHeight="1" x14ac:dyDescent="0.4">
      <c r="A18" s="43" t="s">
        <v>37</v>
      </c>
      <c r="B18" s="67" t="s">
        <v>35</v>
      </c>
      <c r="C18" s="68"/>
      <c r="D18" s="69"/>
      <c r="E18" s="9">
        <v>885999457.51544368</v>
      </c>
      <c r="F18" s="9">
        <v>1203950000</v>
      </c>
      <c r="G18" s="9">
        <v>1285540000</v>
      </c>
    </row>
    <row r="19" spans="1:7" ht="19.5" customHeight="1" x14ac:dyDescent="0.4">
      <c r="A19" s="10" t="s">
        <v>12</v>
      </c>
      <c r="B19" s="90" t="s">
        <v>16</v>
      </c>
      <c r="C19" s="96"/>
      <c r="D19" s="92"/>
      <c r="E19" s="11">
        <v>11130</v>
      </c>
      <c r="F19" s="11">
        <v>15125</v>
      </c>
      <c r="G19" s="11">
        <v>16150</v>
      </c>
    </row>
    <row r="20" spans="1:7" s="39" customFormat="1" ht="19.5" customHeight="1" x14ac:dyDescent="0.4">
      <c r="A20" s="25" t="s">
        <v>44</v>
      </c>
      <c r="B20" s="90" t="s">
        <v>46</v>
      </c>
      <c r="C20" s="96"/>
      <c r="D20" s="92"/>
      <c r="E20" s="11">
        <v>2226</v>
      </c>
      <c r="F20" s="11">
        <v>3025</v>
      </c>
      <c r="G20" s="11">
        <v>3230</v>
      </c>
    </row>
    <row r="21" spans="1:7" s="39" customFormat="1" ht="19.5" customHeight="1" x14ac:dyDescent="0.4">
      <c r="A21" s="25" t="s">
        <v>45</v>
      </c>
      <c r="B21" s="90" t="s">
        <v>47</v>
      </c>
      <c r="C21" s="96"/>
      <c r="D21" s="92"/>
      <c r="E21" s="11">
        <v>8904</v>
      </c>
      <c r="F21" s="11">
        <v>12100</v>
      </c>
      <c r="G21" s="11">
        <v>12920</v>
      </c>
    </row>
    <row r="22" spans="1:7" ht="19.5" customHeight="1" x14ac:dyDescent="0.4">
      <c r="A22" s="10" t="s">
        <v>14</v>
      </c>
      <c r="B22" s="90" t="s">
        <v>33</v>
      </c>
      <c r="C22" s="96"/>
      <c r="D22" s="92"/>
      <c r="E22" s="11">
        <v>33390</v>
      </c>
      <c r="F22" s="11">
        <v>45375</v>
      </c>
      <c r="G22" s="11">
        <v>48450</v>
      </c>
    </row>
    <row r="23" spans="1:7" ht="19.5" customHeight="1" x14ac:dyDescent="0.4">
      <c r="A23" s="12" t="s">
        <v>15</v>
      </c>
      <c r="B23" s="93" t="s">
        <v>36</v>
      </c>
      <c r="C23" s="94"/>
      <c r="D23" s="95"/>
      <c r="E23" s="13">
        <v>11130</v>
      </c>
      <c r="F23" s="13">
        <v>15125</v>
      </c>
      <c r="G23" s="13">
        <v>16150</v>
      </c>
    </row>
    <row r="24" spans="1:7" ht="12.75" customHeight="1" x14ac:dyDescent="0.4"/>
    <row r="25" spans="1:7" ht="16.5" customHeight="1" x14ac:dyDescent="0.4">
      <c r="A25" s="62" t="s">
        <v>17</v>
      </c>
    </row>
    <row r="26" spans="1:7" ht="33" customHeight="1" x14ac:dyDescent="0.4">
      <c r="A26" s="14" t="s">
        <v>18</v>
      </c>
      <c r="B26" s="70" t="s">
        <v>19</v>
      </c>
      <c r="C26" s="71"/>
      <c r="D26" s="72"/>
      <c r="E26" s="4" t="s">
        <v>6</v>
      </c>
      <c r="F26" s="4" t="s">
        <v>7</v>
      </c>
      <c r="G26" s="4" t="s">
        <v>8</v>
      </c>
    </row>
    <row r="27" spans="1:7" ht="19.5" customHeight="1" thickBot="1" x14ac:dyDescent="0.45">
      <c r="A27" s="15" t="s">
        <v>20</v>
      </c>
      <c r="B27" s="87"/>
      <c r="C27" s="88"/>
      <c r="D27" s="89"/>
      <c r="E27" s="16"/>
      <c r="F27" s="16"/>
      <c r="G27" s="16"/>
    </row>
    <row r="28" spans="1:7" ht="19.5" customHeight="1" thickBot="1" x14ac:dyDescent="0.45">
      <c r="A28" s="17" t="s">
        <v>21</v>
      </c>
      <c r="B28" s="17" t="s">
        <v>38</v>
      </c>
      <c r="C28" s="18"/>
      <c r="D28" s="19" t="s">
        <v>2</v>
      </c>
      <c r="E28" s="6">
        <f>E17*$C$28/100</f>
        <v>0</v>
      </c>
      <c r="F28" s="6">
        <f>F17*$C$28/100</f>
        <v>0</v>
      </c>
      <c r="G28" s="6">
        <f>G17*$C$28/100</f>
        <v>0</v>
      </c>
    </row>
    <row r="29" spans="1:7" ht="19.5" customHeight="1" thickBot="1" x14ac:dyDescent="0.45">
      <c r="A29" s="20" t="s">
        <v>22</v>
      </c>
      <c r="B29" s="79"/>
      <c r="C29" s="80"/>
      <c r="D29" s="81"/>
      <c r="E29" s="16"/>
      <c r="F29" s="16"/>
      <c r="G29" s="16"/>
    </row>
    <row r="30" spans="1:7" ht="19.5" customHeight="1" thickBot="1" x14ac:dyDescent="0.45">
      <c r="A30" s="21" t="s">
        <v>21</v>
      </c>
      <c r="B30" s="22" t="s">
        <v>39</v>
      </c>
      <c r="C30" s="23"/>
      <c r="D30" s="24" t="s">
        <v>2</v>
      </c>
      <c r="E30" s="6">
        <f>E18*$C$30/100</f>
        <v>0</v>
      </c>
      <c r="F30" s="6">
        <f>F18*$C$30/100</f>
        <v>0</v>
      </c>
      <c r="G30" s="6">
        <f>G18*$C$30/100</f>
        <v>0</v>
      </c>
    </row>
    <row r="31" spans="1:7" ht="19.5" customHeight="1" x14ac:dyDescent="0.4">
      <c r="A31" s="25" t="s">
        <v>23</v>
      </c>
      <c r="B31" s="90" t="s">
        <v>24</v>
      </c>
      <c r="C31" s="91"/>
      <c r="D31" s="92"/>
      <c r="E31" s="9">
        <v>39900487</v>
      </c>
      <c r="F31" s="9">
        <v>54321305</v>
      </c>
      <c r="G31" s="9">
        <v>58084929</v>
      </c>
    </row>
    <row r="32" spans="1:7" ht="19.5" customHeight="1" x14ac:dyDescent="0.4">
      <c r="A32" s="26" t="s">
        <v>25</v>
      </c>
      <c r="B32" s="93" t="s">
        <v>40</v>
      </c>
      <c r="C32" s="94"/>
      <c r="D32" s="95"/>
      <c r="E32" s="27">
        <v>235735920.00000003</v>
      </c>
      <c r="F32" s="27">
        <v>320935500</v>
      </c>
      <c r="G32" s="27">
        <v>343171350</v>
      </c>
    </row>
    <row r="33" spans="1:7" ht="19.5" customHeight="1" thickBot="1" x14ac:dyDescent="0.45">
      <c r="A33" s="20" t="s">
        <v>26</v>
      </c>
      <c r="B33" s="76"/>
      <c r="C33" s="77"/>
      <c r="D33" s="78"/>
      <c r="E33" s="30"/>
      <c r="F33" s="30"/>
      <c r="G33" s="30"/>
    </row>
    <row r="34" spans="1:7" ht="19.5" customHeight="1" thickBot="1" x14ac:dyDescent="0.45">
      <c r="A34" s="31" t="s">
        <v>21</v>
      </c>
      <c r="B34" s="28" t="s">
        <v>39</v>
      </c>
      <c r="C34" s="23"/>
      <c r="D34" s="29" t="s">
        <v>2</v>
      </c>
      <c r="E34" s="30">
        <f>E18*$C$34/100</f>
        <v>0</v>
      </c>
      <c r="F34" s="30">
        <f>F18*$C$34/100</f>
        <v>0</v>
      </c>
      <c r="G34" s="30">
        <f>G18*$C$34/100</f>
        <v>0</v>
      </c>
    </row>
    <row r="35" spans="1:7" ht="19.5" customHeight="1" x14ac:dyDescent="0.4">
      <c r="A35" s="32" t="s">
        <v>27</v>
      </c>
      <c r="B35" s="79"/>
      <c r="C35" s="80"/>
      <c r="D35" s="81"/>
      <c r="E35" s="30"/>
      <c r="F35" s="34"/>
      <c r="G35" s="34"/>
    </row>
    <row r="36" spans="1:7" ht="19.5" customHeight="1" x14ac:dyDescent="0.4">
      <c r="A36" s="63" t="s">
        <v>21</v>
      </c>
      <c r="B36" s="31" t="s">
        <v>41</v>
      </c>
      <c r="C36" s="65">
        <v>80</v>
      </c>
      <c r="D36" s="64" t="s">
        <v>1</v>
      </c>
      <c r="E36" s="46">
        <f>SUM(E19,E22)*$C$36</f>
        <v>3561600</v>
      </c>
      <c r="F36" s="46">
        <f t="shared" ref="F36:G36" si="0">SUM(F19,F22)*$C$36</f>
        <v>4840000</v>
      </c>
      <c r="G36" s="46">
        <f t="shared" si="0"/>
        <v>5168000</v>
      </c>
    </row>
    <row r="37" spans="1:7" ht="19.5" customHeight="1" x14ac:dyDescent="0.4">
      <c r="A37" s="25" t="s">
        <v>28</v>
      </c>
      <c r="B37" s="90" t="s">
        <v>62</v>
      </c>
      <c r="C37" s="96"/>
      <c r="D37" s="92"/>
      <c r="E37" s="35">
        <f>E19*118</f>
        <v>1313340</v>
      </c>
      <c r="F37" s="35">
        <f t="shared" ref="F37:G37" si="1">F19*118</f>
        <v>1784750</v>
      </c>
      <c r="G37" s="35">
        <f t="shared" si="1"/>
        <v>1905700</v>
      </c>
    </row>
    <row r="38" spans="1:7" ht="19.5" customHeight="1" x14ac:dyDescent="0.4">
      <c r="A38" s="26" t="s">
        <v>29</v>
      </c>
      <c r="B38" s="93" t="s">
        <v>63</v>
      </c>
      <c r="C38" s="94"/>
      <c r="D38" s="95"/>
      <c r="E38" s="36">
        <f>E22*85</f>
        <v>2838150</v>
      </c>
      <c r="F38" s="36">
        <f t="shared" ref="F38:G38" si="2">F22*85</f>
        <v>3856875</v>
      </c>
      <c r="G38" s="36">
        <f t="shared" si="2"/>
        <v>4118250</v>
      </c>
    </row>
    <row r="39" spans="1:7" s="39" customFormat="1" ht="19.5" customHeight="1" x14ac:dyDescent="0.4">
      <c r="A39" s="34" t="s">
        <v>30</v>
      </c>
      <c r="B39" s="82"/>
      <c r="C39" s="77"/>
      <c r="D39" s="83"/>
      <c r="E39" s="34"/>
      <c r="F39" s="34"/>
      <c r="G39" s="34"/>
    </row>
    <row r="40" spans="1:7" ht="19.5" customHeight="1" x14ac:dyDescent="0.4">
      <c r="A40" s="21" t="s">
        <v>43</v>
      </c>
      <c r="B40" s="22" t="s">
        <v>48</v>
      </c>
      <c r="C40" s="65">
        <v>250</v>
      </c>
      <c r="D40" s="24" t="s">
        <v>1</v>
      </c>
      <c r="E40" s="46">
        <f>E20*$C$40</f>
        <v>556500</v>
      </c>
      <c r="F40" s="46">
        <f t="shared" ref="F40:G40" si="3">F20*$C$40</f>
        <v>756250</v>
      </c>
      <c r="G40" s="46">
        <f t="shared" si="3"/>
        <v>807500</v>
      </c>
    </row>
    <row r="41" spans="1:7" ht="19.5" customHeight="1" thickBot="1" x14ac:dyDescent="0.45">
      <c r="A41" s="44" t="s">
        <v>42</v>
      </c>
      <c r="B41" s="45" t="s">
        <v>49</v>
      </c>
      <c r="C41" s="66">
        <v>150</v>
      </c>
      <c r="D41" s="33" t="s">
        <v>1</v>
      </c>
      <c r="E41" s="47">
        <f>E21*$C$41</f>
        <v>1335600</v>
      </c>
      <c r="F41" s="47">
        <f t="shared" ref="F41:G41" si="4">F21*$C$41</f>
        <v>1815000</v>
      </c>
      <c r="G41" s="47">
        <f t="shared" si="4"/>
        <v>1938000</v>
      </c>
    </row>
    <row r="42" spans="1:7" s="49" customFormat="1" ht="19.5" customHeight="1" thickTop="1" x14ac:dyDescent="0.4">
      <c r="A42" s="84" t="s">
        <v>3</v>
      </c>
      <c r="B42" s="85"/>
      <c r="C42" s="85"/>
      <c r="D42" s="86"/>
      <c r="E42" s="48">
        <f>SUM(E27:E41)</f>
        <v>285241597</v>
      </c>
      <c r="F42" s="48">
        <f>SUM(F27:F41)</f>
        <v>388309680</v>
      </c>
      <c r="G42" s="48">
        <f>SUM(G27:G41)</f>
        <v>415193729</v>
      </c>
    </row>
    <row r="43" spans="1:7" s="37" customFormat="1" ht="20.25" customHeight="1" thickBot="1" x14ac:dyDescent="0.45">
      <c r="A43" s="76" t="s">
        <v>64</v>
      </c>
      <c r="B43" s="77"/>
      <c r="C43" s="77"/>
      <c r="D43" s="78"/>
      <c r="E43" s="46">
        <f>ROUNDDOWN(SUM(E28,E30,E34,E36,E40:E41)*0.1,0)</f>
        <v>545370</v>
      </c>
      <c r="F43" s="46">
        <f t="shared" ref="F43:G43" si="5">ROUNDDOWN(SUM(F28,F30,F34,F36,F40:F41)*0.1,0)</f>
        <v>741125</v>
      </c>
      <c r="G43" s="46">
        <f t="shared" si="5"/>
        <v>791350</v>
      </c>
    </row>
    <row r="44" spans="1:7" ht="24" customHeight="1" thickTop="1" x14ac:dyDescent="0.4">
      <c r="A44" s="84" t="s">
        <v>31</v>
      </c>
      <c r="B44" s="85"/>
      <c r="C44" s="85"/>
      <c r="D44" s="86"/>
      <c r="E44" s="48">
        <f>ROUNDUP(SUM(E42:E43),-3)</f>
        <v>285787000</v>
      </c>
      <c r="F44" s="48">
        <f t="shared" ref="F44:G44" si="6">ROUNDUP(SUM(F42:F43),-3)</f>
        <v>389051000</v>
      </c>
      <c r="G44" s="48">
        <f t="shared" si="6"/>
        <v>415986000</v>
      </c>
    </row>
  </sheetData>
  <mergeCells count="30">
    <mergeCell ref="A2:G2"/>
    <mergeCell ref="D5:E5"/>
    <mergeCell ref="F6:G6"/>
    <mergeCell ref="F7:G7"/>
    <mergeCell ref="B38:D38"/>
    <mergeCell ref="F8:G8"/>
    <mergeCell ref="B10:G10"/>
    <mergeCell ref="B11:E11"/>
    <mergeCell ref="B19:D19"/>
    <mergeCell ref="B22:D22"/>
    <mergeCell ref="B23:D23"/>
    <mergeCell ref="B26:D26"/>
    <mergeCell ref="B20:D20"/>
    <mergeCell ref="B21:D21"/>
    <mergeCell ref="B17:D17"/>
    <mergeCell ref="B16:D16"/>
    <mergeCell ref="B39:D39"/>
    <mergeCell ref="A42:D42"/>
    <mergeCell ref="A43:D43"/>
    <mergeCell ref="A44:D44"/>
    <mergeCell ref="B27:D27"/>
    <mergeCell ref="B31:D31"/>
    <mergeCell ref="B32:D32"/>
    <mergeCell ref="B29:D29"/>
    <mergeCell ref="B37:D37"/>
    <mergeCell ref="B18:D18"/>
    <mergeCell ref="B14:D14"/>
    <mergeCell ref="B15:D15"/>
    <mergeCell ref="B33:D33"/>
    <mergeCell ref="B35:D35"/>
  </mergeCells>
  <phoneticPr fontId="3"/>
  <pageMargins left="0.70866141732283472" right="0.70866141732283472" top="0.55118110236220474" bottom="0.5511811023622047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慎一郎</dc:creator>
  <cp:lastModifiedBy>三浦　江里</cp:lastModifiedBy>
  <cp:lastPrinted>2026-03-16T05:00:50Z</cp:lastPrinted>
  <dcterms:created xsi:type="dcterms:W3CDTF">2026-02-17T06:32:56Z</dcterms:created>
  <dcterms:modified xsi:type="dcterms:W3CDTF">2026-04-09T04:52:43Z</dcterms:modified>
</cp:coreProperties>
</file>